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nsophic-my.sharepoint.com/personal/edepersis_accelschools_com/Documents/Transferred/Synced PansophicLearning/Ed DePersis - VPA-FL/FY26/"/>
    </mc:Choice>
  </mc:AlternateContent>
  <xr:revisionPtr revIDLastSave="0" documentId="8_{9C991F91-D850-4493-92A4-E4AE64F23CC3}" xr6:coauthVersionLast="47" xr6:coauthVersionMax="47" xr10:uidLastSave="{00000000-0000-0000-0000-000000000000}"/>
  <bookViews>
    <workbookView xWindow="-108" yWindow="-108" windowWidth="23256" windowHeight="13896" xr2:uid="{51F32AC8-2869-4356-9E9E-BE2AE7E10755}"/>
  </bookViews>
  <sheets>
    <sheet name="Cover" sheetId="1" r:id="rId1"/>
    <sheet name="Budget" sheetId="2" r:id="rId2"/>
    <sheet name="List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2" l="1"/>
  <c r="G29" i="2"/>
  <c r="H29" i="2" l="1"/>
  <c r="A3" i="2"/>
  <c r="X9" i="2"/>
  <c r="W9" i="2"/>
  <c r="T9" i="2"/>
  <c r="S9" i="2"/>
  <c r="P9" i="2"/>
  <c r="O9" i="2"/>
  <c r="L9" i="2"/>
  <c r="K9" i="2"/>
  <c r="G27" i="2" l="1"/>
  <c r="I1" i="2" l="1"/>
  <c r="D6" i="2"/>
  <c r="A1" i="2"/>
  <c r="T58" i="2"/>
  <c r="S58" i="2"/>
  <c r="P58" i="2"/>
  <c r="O58" i="2"/>
  <c r="L58" i="2"/>
  <c r="K58" i="2"/>
  <c r="H58" i="2"/>
  <c r="G58" i="2"/>
  <c r="X57" i="2"/>
  <c r="W57" i="2"/>
  <c r="U57" i="2"/>
  <c r="Q57" i="2"/>
  <c r="M57" i="2"/>
  <c r="I57" i="2"/>
  <c r="X56" i="2"/>
  <c r="W56" i="2"/>
  <c r="U56" i="2"/>
  <c r="Q56" i="2"/>
  <c r="M56" i="2"/>
  <c r="I56" i="2"/>
  <c r="T54" i="2"/>
  <c r="S54" i="2"/>
  <c r="P54" i="2"/>
  <c r="O54" i="2"/>
  <c r="L54" i="2"/>
  <c r="K54" i="2"/>
  <c r="H54" i="2"/>
  <c r="G54" i="2"/>
  <c r="X53" i="2"/>
  <c r="W53" i="2"/>
  <c r="U53" i="2"/>
  <c r="Q53" i="2"/>
  <c r="M53" i="2"/>
  <c r="I53" i="2"/>
  <c r="X52" i="2"/>
  <c r="W52" i="2"/>
  <c r="U52" i="2"/>
  <c r="Q52" i="2"/>
  <c r="M52" i="2"/>
  <c r="I52" i="2"/>
  <c r="X51" i="2"/>
  <c r="W51" i="2"/>
  <c r="U51" i="2"/>
  <c r="Q51" i="2"/>
  <c r="M51" i="2"/>
  <c r="I51" i="2"/>
  <c r="X50" i="2"/>
  <c r="W50" i="2"/>
  <c r="U50" i="2"/>
  <c r="Q50" i="2"/>
  <c r="M50" i="2"/>
  <c r="I50" i="2"/>
  <c r="X49" i="2"/>
  <c r="W49" i="2"/>
  <c r="U49" i="2"/>
  <c r="Q49" i="2"/>
  <c r="M49" i="2"/>
  <c r="I49" i="2"/>
  <c r="T46" i="2"/>
  <c r="S46" i="2"/>
  <c r="P46" i="2"/>
  <c r="O46" i="2"/>
  <c r="L46" i="2"/>
  <c r="K46" i="2"/>
  <c r="H46" i="2"/>
  <c r="G46" i="2"/>
  <c r="X45" i="2"/>
  <c r="W45" i="2"/>
  <c r="U45" i="2"/>
  <c r="Q45" i="2"/>
  <c r="M45" i="2"/>
  <c r="I45" i="2"/>
  <c r="X44" i="2"/>
  <c r="W44" i="2"/>
  <c r="U44" i="2"/>
  <c r="Q44" i="2"/>
  <c r="M44" i="2"/>
  <c r="I44" i="2"/>
  <c r="X43" i="2"/>
  <c r="W43" i="2"/>
  <c r="U43" i="2"/>
  <c r="Q43" i="2"/>
  <c r="M43" i="2"/>
  <c r="I43" i="2"/>
  <c r="X42" i="2"/>
  <c r="W42" i="2"/>
  <c r="U42" i="2"/>
  <c r="Q42" i="2"/>
  <c r="M42" i="2"/>
  <c r="I42" i="2"/>
  <c r="X41" i="2"/>
  <c r="W41" i="2"/>
  <c r="U41" i="2"/>
  <c r="Q41" i="2"/>
  <c r="M41" i="2"/>
  <c r="I41" i="2"/>
  <c r="X40" i="2"/>
  <c r="W40" i="2"/>
  <c r="U40" i="2"/>
  <c r="Q40" i="2"/>
  <c r="M40" i="2"/>
  <c r="I40" i="2"/>
  <c r="X39" i="2"/>
  <c r="W39" i="2"/>
  <c r="U39" i="2"/>
  <c r="Q39" i="2"/>
  <c r="M39" i="2"/>
  <c r="I39" i="2"/>
  <c r="X38" i="2"/>
  <c r="W38" i="2"/>
  <c r="U38" i="2"/>
  <c r="Q38" i="2"/>
  <c r="M38" i="2"/>
  <c r="I38" i="2"/>
  <c r="X37" i="2"/>
  <c r="W37" i="2"/>
  <c r="U37" i="2"/>
  <c r="Q37" i="2"/>
  <c r="M37" i="2"/>
  <c r="I37" i="2"/>
  <c r="X36" i="2"/>
  <c r="W36" i="2"/>
  <c r="U36" i="2"/>
  <c r="Q36" i="2"/>
  <c r="M36" i="2"/>
  <c r="I36" i="2"/>
  <c r="X35" i="2"/>
  <c r="W35" i="2"/>
  <c r="U35" i="2"/>
  <c r="Q35" i="2"/>
  <c r="M35" i="2"/>
  <c r="I35" i="2"/>
  <c r="X34" i="2"/>
  <c r="W34" i="2"/>
  <c r="U34" i="2"/>
  <c r="Q34" i="2"/>
  <c r="M34" i="2"/>
  <c r="I34" i="2"/>
  <c r="X33" i="2"/>
  <c r="W33" i="2"/>
  <c r="U33" i="2"/>
  <c r="Q33" i="2"/>
  <c r="M33" i="2"/>
  <c r="I33" i="2"/>
  <c r="X32" i="2"/>
  <c r="W32" i="2"/>
  <c r="U32" i="2"/>
  <c r="Q32" i="2"/>
  <c r="M32" i="2"/>
  <c r="I32" i="2"/>
  <c r="X31" i="2"/>
  <c r="W31" i="2"/>
  <c r="U31" i="2"/>
  <c r="Q31" i="2"/>
  <c r="M31" i="2"/>
  <c r="I31" i="2"/>
  <c r="X30" i="2"/>
  <c r="W30" i="2"/>
  <c r="U30" i="2"/>
  <c r="Q30" i="2"/>
  <c r="M30" i="2"/>
  <c r="I30" i="2"/>
  <c r="X29" i="2"/>
  <c r="W29" i="2"/>
  <c r="U29" i="2"/>
  <c r="Q29" i="2"/>
  <c r="M29" i="2"/>
  <c r="I29" i="2"/>
  <c r="T27" i="2"/>
  <c r="T47" i="2" s="1"/>
  <c r="S27" i="2"/>
  <c r="P27" i="2"/>
  <c r="O27" i="2"/>
  <c r="L27" i="2"/>
  <c r="K27" i="2"/>
  <c r="H27" i="2"/>
  <c r="X26" i="2"/>
  <c r="W26" i="2"/>
  <c r="U26" i="2"/>
  <c r="Q26" i="2"/>
  <c r="M26" i="2"/>
  <c r="I26" i="2"/>
  <c r="X25" i="2"/>
  <c r="W25" i="2"/>
  <c r="U25" i="2"/>
  <c r="Q25" i="2"/>
  <c r="M25" i="2"/>
  <c r="I25" i="2"/>
  <c r="X24" i="2"/>
  <c r="W24" i="2"/>
  <c r="U24" i="2"/>
  <c r="Q24" i="2"/>
  <c r="M24" i="2"/>
  <c r="I24" i="2"/>
  <c r="X23" i="2"/>
  <c r="W23" i="2"/>
  <c r="U23" i="2"/>
  <c r="Q23" i="2"/>
  <c r="M23" i="2"/>
  <c r="I23" i="2"/>
  <c r="X22" i="2"/>
  <c r="W22" i="2"/>
  <c r="U22" i="2"/>
  <c r="Q22" i="2"/>
  <c r="M22" i="2"/>
  <c r="I22" i="2"/>
  <c r="X21" i="2"/>
  <c r="W21" i="2"/>
  <c r="U21" i="2"/>
  <c r="Q21" i="2"/>
  <c r="M21" i="2"/>
  <c r="I21" i="2"/>
  <c r="X19" i="2"/>
  <c r="W19" i="2"/>
  <c r="U19" i="2"/>
  <c r="Q19" i="2"/>
  <c r="M19" i="2"/>
  <c r="I19" i="2"/>
  <c r="X18" i="2"/>
  <c r="W18" i="2"/>
  <c r="U18" i="2"/>
  <c r="Q18" i="2"/>
  <c r="M18" i="2"/>
  <c r="I18" i="2"/>
  <c r="X17" i="2"/>
  <c r="W17" i="2"/>
  <c r="U17" i="2"/>
  <c r="Q17" i="2"/>
  <c r="M17" i="2"/>
  <c r="I17" i="2"/>
  <c r="X16" i="2"/>
  <c r="W16" i="2"/>
  <c r="U16" i="2"/>
  <c r="Q16" i="2"/>
  <c r="M16" i="2"/>
  <c r="I16" i="2"/>
  <c r="X15" i="2"/>
  <c r="W15" i="2"/>
  <c r="U15" i="2"/>
  <c r="Q15" i="2"/>
  <c r="M15" i="2"/>
  <c r="I15" i="2"/>
  <c r="X13" i="2"/>
  <c r="W13" i="2"/>
  <c r="U13" i="2"/>
  <c r="Q13" i="2"/>
  <c r="M13" i="2"/>
  <c r="I13" i="2"/>
  <c r="X12" i="2"/>
  <c r="W12" i="2"/>
  <c r="U12" i="2"/>
  <c r="Q12" i="2"/>
  <c r="M12" i="2"/>
  <c r="I12" i="2"/>
  <c r="Q27" i="2" l="1"/>
  <c r="U27" i="2"/>
  <c r="K55" i="2"/>
  <c r="K59" i="2" s="1"/>
  <c r="H47" i="2"/>
  <c r="L47" i="2"/>
  <c r="W27" i="2"/>
  <c r="O55" i="2"/>
  <c r="O59" i="2" s="1"/>
  <c r="Y44" i="2"/>
  <c r="Y43" i="2"/>
  <c r="X46" i="2"/>
  <c r="Y40" i="2"/>
  <c r="W46" i="2"/>
  <c r="Y31" i="2"/>
  <c r="Y39" i="2"/>
  <c r="Q58" i="2"/>
  <c r="Y32" i="2"/>
  <c r="S47" i="2"/>
  <c r="W58" i="2"/>
  <c r="X58" i="2"/>
  <c r="M27" i="2"/>
  <c r="Y36" i="2"/>
  <c r="Q46" i="2"/>
  <c r="Y35" i="2"/>
  <c r="I54" i="2"/>
  <c r="G47" i="2"/>
  <c r="X27" i="2"/>
  <c r="U46" i="2"/>
  <c r="I27" i="2"/>
  <c r="P55" i="2"/>
  <c r="P59" i="2" s="1"/>
  <c r="Y29" i="2"/>
  <c r="Y33" i="2"/>
  <c r="Y37" i="2"/>
  <c r="Y41" i="2"/>
  <c r="Y45" i="2"/>
  <c r="K47" i="2"/>
  <c r="M54" i="2"/>
  <c r="Q54" i="2"/>
  <c r="U58" i="2"/>
  <c r="L55" i="2"/>
  <c r="L59" i="2" s="1"/>
  <c r="M46" i="2"/>
  <c r="S55" i="2"/>
  <c r="S59" i="2" s="1"/>
  <c r="W54" i="2"/>
  <c r="I58" i="2"/>
  <c r="Y30" i="2"/>
  <c r="Y34" i="2"/>
  <c r="Y38" i="2"/>
  <c r="Y42" i="2"/>
  <c r="X54" i="2"/>
  <c r="G55" i="2"/>
  <c r="G59" i="2" s="1"/>
  <c r="H55" i="2"/>
  <c r="H59" i="2" s="1"/>
  <c r="T55" i="2"/>
  <c r="T59" i="2" s="1"/>
  <c r="Y12" i="2"/>
  <c r="Y15" i="2"/>
  <c r="Y16" i="2"/>
  <c r="Y17" i="2"/>
  <c r="Y19" i="2"/>
  <c r="Y21" i="2"/>
  <c r="Y23" i="2"/>
  <c r="Y25" i="2"/>
  <c r="I46" i="2"/>
  <c r="Y50" i="2"/>
  <c r="Y51" i="2"/>
  <c r="Y53" i="2"/>
  <c r="M58" i="2"/>
  <c r="Y13" i="2"/>
  <c r="Y18" i="2"/>
  <c r="Y22" i="2"/>
  <c r="Y24" i="2"/>
  <c r="Y26" i="2"/>
  <c r="Y49" i="2"/>
  <c r="Y52" i="2"/>
  <c r="O47" i="2"/>
  <c r="P47" i="2"/>
  <c r="U54" i="2"/>
  <c r="Y56" i="2"/>
  <c r="Y57" i="2"/>
  <c r="X55" i="2" l="1"/>
  <c r="X59" i="2" s="1"/>
  <c r="W47" i="2"/>
  <c r="M55" i="2"/>
  <c r="M59" i="2" s="1"/>
  <c r="X47" i="2"/>
  <c r="W55" i="2"/>
  <c r="W59" i="2" s="1"/>
  <c r="Y46" i="2"/>
  <c r="Q47" i="2"/>
  <c r="M47" i="2"/>
  <c r="Q55" i="2"/>
  <c r="I55" i="2"/>
  <c r="U47" i="2"/>
  <c r="U55" i="2"/>
  <c r="Y58" i="2"/>
  <c r="I47" i="2"/>
  <c r="Y27" i="2"/>
  <c r="Y54" i="2"/>
  <c r="Q59" i="2" l="1"/>
  <c r="I59" i="2"/>
  <c r="Y55" i="2"/>
  <c r="Y47" i="2"/>
  <c r="U59" i="2"/>
  <c r="Y59" i="2" l="1"/>
</calcChain>
</file>

<file path=xl/sharedStrings.xml><?xml version="1.0" encoding="utf-8"?>
<sst xmlns="http://schemas.openxmlformats.org/spreadsheetml/2006/main" count="124" uniqueCount="115">
  <si>
    <t>Charter Name:</t>
  </si>
  <si>
    <t>MSID Number:</t>
  </si>
  <si>
    <t>Charter School Administrator:</t>
  </si>
  <si>
    <t>Email Address:</t>
  </si>
  <si>
    <t>Telephone Number:</t>
  </si>
  <si>
    <t>Report Preparer:</t>
  </si>
  <si>
    <t>School District of Osceola County, Florida</t>
  </si>
  <si>
    <t>MSID #</t>
  </si>
  <si>
    <t>Osceola County, Florida</t>
  </si>
  <si>
    <t>FTE Projected</t>
  </si>
  <si>
    <t>FTE Actual</t>
  </si>
  <si>
    <t>Percent of Projected</t>
  </si>
  <si>
    <t>General Fund</t>
  </si>
  <si>
    <t>Special Revenue</t>
  </si>
  <si>
    <t>Debt Service</t>
  </si>
  <si>
    <t>Capital Outlay</t>
  </si>
  <si>
    <t>Total Governmental Funds</t>
  </si>
  <si>
    <t>Account Number</t>
  </si>
  <si>
    <t>Difference</t>
  </si>
  <si>
    <t>Revenues</t>
  </si>
  <si>
    <t xml:space="preserve">FEDERAL SOURCES </t>
  </si>
  <si>
    <t xml:space="preserve">    Federal direct</t>
  </si>
  <si>
    <t xml:space="preserve">    Federal through state and local</t>
  </si>
  <si>
    <t xml:space="preserve">STATE SOURCES </t>
  </si>
  <si>
    <t xml:space="preserve">    FEFP</t>
  </si>
  <si>
    <t xml:space="preserve">    Capital outlay</t>
  </si>
  <si>
    <t xml:space="preserve">    Class size reduction</t>
  </si>
  <si>
    <t xml:space="preserve">    School recognition</t>
  </si>
  <si>
    <t xml:space="preserve">    Other state revenue</t>
  </si>
  <si>
    <t>33XX</t>
  </si>
  <si>
    <t>LOCAL SOURCES</t>
  </si>
  <si>
    <t xml:space="preserve">    Interest</t>
  </si>
  <si>
    <t xml:space="preserve">    Local capital improvement revenue</t>
  </si>
  <si>
    <t xml:space="preserve">    Other local revenue</t>
  </si>
  <si>
    <t>34XX</t>
  </si>
  <si>
    <t>Total Revenues</t>
  </si>
  <si>
    <t>Expenditures</t>
  </si>
  <si>
    <t>Instruction</t>
  </si>
  <si>
    <t>Instructional support services</t>
  </si>
  <si>
    <t>Board</t>
  </si>
  <si>
    <t>School administration</t>
  </si>
  <si>
    <t>Facilities and acquisition</t>
  </si>
  <si>
    <t>Fiscal services</t>
  </si>
  <si>
    <t>Food services</t>
  </si>
  <si>
    <t>Central services</t>
  </si>
  <si>
    <t>Pupil transportation services</t>
  </si>
  <si>
    <t>Operation of plant</t>
  </si>
  <si>
    <t>Maintenance of plant</t>
  </si>
  <si>
    <t>Administrative technology services</t>
  </si>
  <si>
    <t>Community services</t>
  </si>
  <si>
    <t>Total Expenditures</t>
  </si>
  <si>
    <t>Excess (Deficiency) of Revenues Over Expenditures</t>
  </si>
  <si>
    <t>Other Financing Sources (Uses)</t>
  </si>
  <si>
    <t>Transfers in</t>
  </si>
  <si>
    <t>Transfers out</t>
  </si>
  <si>
    <t>Total Other Financing Sources (Uses)</t>
  </si>
  <si>
    <t>Net Change in Fund Balances</t>
  </si>
  <si>
    <t>Fund balances, beginning</t>
  </si>
  <si>
    <t>Adjustments to beginning fund balance</t>
  </si>
  <si>
    <t>Fund Balances, Beginning as Restated</t>
  </si>
  <si>
    <t>Fund Balances, Ending</t>
  </si>
  <si>
    <t>Fiscal Year 2025-2026</t>
  </si>
  <si>
    <t>Fiscal Year 2026-2027</t>
  </si>
  <si>
    <t>Fiscal Year 2027-2028</t>
  </si>
  <si>
    <t>Fiscal Year 2028-2029</t>
  </si>
  <si>
    <t>Fiscal Year 2029-2030</t>
  </si>
  <si>
    <t>Fiscal Year 2030-2031</t>
  </si>
  <si>
    <t>Fiscal Year 2031-2032</t>
  </si>
  <si>
    <t>Fiscal Year 2032-2033</t>
  </si>
  <si>
    <t>Fiscal Year 2033-2034</t>
  </si>
  <si>
    <t>Fiscal Year 2034-2035</t>
  </si>
  <si>
    <t>Fiscal Year 2035-2036</t>
  </si>
  <si>
    <t>Fiscal Year 2036-2037</t>
  </si>
  <si>
    <t>Fiscal Year 2037-2038</t>
  </si>
  <si>
    <t>Fiscal Year 2038-2039</t>
  </si>
  <si>
    <t>Fiscal Year 2039-2040</t>
  </si>
  <si>
    <t>Fiscal Year 2040-2041</t>
  </si>
  <si>
    <t>Fiscal Year 2041-2042</t>
  </si>
  <si>
    <t>Fiscal Year 2042-2043</t>
  </si>
  <si>
    <t>Fiscal Year 2043-2044</t>
  </si>
  <si>
    <t>Fiscal Year 2044-2045</t>
  </si>
  <si>
    <t>Fiscal Year 2045-2046</t>
  </si>
  <si>
    <t>Fiscal Year 2046-2047</t>
  </si>
  <si>
    <t>Fiscal Year 2047-2048</t>
  </si>
  <si>
    <t>Fiscal Year 2048-2049</t>
  </si>
  <si>
    <t>Fiscal Year 2049-2050</t>
  </si>
  <si>
    <t>Fiscal Year 2050-2051</t>
  </si>
  <si>
    <t>Fiscal Year 2051-2052</t>
  </si>
  <si>
    <t>Fiscal Year 2052-2053</t>
  </si>
  <si>
    <t>Select Budget FY from Dropdown List ===&gt;</t>
  </si>
  <si>
    <t>Budget Amendment</t>
  </si>
  <si>
    <t>Select Budget Amendment #</t>
  </si>
  <si>
    <t>Budget Amendment #1</t>
  </si>
  <si>
    <t>Budget Amendment #2</t>
  </si>
  <si>
    <t>Budget Amendment #3</t>
  </si>
  <si>
    <t>Budget Amendment #4</t>
  </si>
  <si>
    <t>Budget Amendment #5</t>
  </si>
  <si>
    <t>Budget Amendment #6</t>
  </si>
  <si>
    <t>Budget Amendment #7</t>
  </si>
  <si>
    <t>Budget Amendment #8</t>
  </si>
  <si>
    <t>Budget Amendment #9</t>
  </si>
  <si>
    <t>Budget Amendment #10</t>
  </si>
  <si>
    <t>Budget Amendment #11</t>
  </si>
  <si>
    <t>Budget Amendment #12</t>
  </si>
  <si>
    <t>Current Budget</t>
  </si>
  <si>
    <t>Revised Budget</t>
  </si>
  <si>
    <r>
      <t xml:space="preserve">Please complete this tab first.  
Information will auto-populate into the Budget tab.  
All fillable cells, drop-down lists, and blank spaces for additional accounts
are highlighted in green.
Do not unlock, unprotect, copy, or re-create this template. 
Please submit this template in Excel format - do not convert into PDF format.
If you have questions, contact 407-870-4909.
</t>
    </r>
    <r>
      <rPr>
        <b/>
        <sz val="8"/>
        <color rgb="FFFF0000"/>
        <rFont val="Calibri"/>
        <family val="2"/>
        <scheme val="minor"/>
      </rPr>
      <t>v</t>
    </r>
    <r>
      <rPr>
        <sz val="8"/>
        <color rgb="FFFF0000"/>
        <rFont val="Calibri"/>
        <family val="2"/>
        <scheme val="minor"/>
      </rPr>
      <t>20250701</t>
    </r>
  </si>
  <si>
    <t>7030</t>
  </si>
  <si>
    <t>Edward DePersis</t>
  </si>
  <si>
    <t>edepersis@accelschools.com</t>
  </si>
  <si>
    <t>Virtual Prep Academy of FL</t>
  </si>
  <si>
    <t>Sandra Anthony</t>
  </si>
  <si>
    <t>santhony@vprepfla.org</t>
  </si>
  <si>
    <t>727-599-7110</t>
  </si>
  <si>
    <t>703-861-1464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</si>
</sst>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49" fontId="4" fillId="0" borderId="0" xfId="0" applyNumberFormat="1" applyFont="1" applyAlignment="1">
      <alignment horizontal="left"/>
    </xf>
    <xf numFmtId="164" fontId="14" fillId="0" borderId="0" xfId="1" applyNumberFormat="1" applyFont="1" applyFill="1" applyBorder="1" applyProtection="1"/>
    <xf numFmtId="9" fontId="14" fillId="0" borderId="9" xfId="3" applyFont="1" applyBorder="1" applyAlignment="1" applyProtection="1">
      <alignment horizontal="right"/>
    </xf>
    <xf numFmtId="44" fontId="14" fillId="0" borderId="11" xfId="2" applyFont="1" applyFill="1" applyBorder="1" applyAlignment="1" applyProtection="1">
      <alignment horizontal="right"/>
    </xf>
    <xf numFmtId="44" fontId="14" fillId="0" borderId="11" xfId="2" applyFont="1" applyBorder="1" applyAlignment="1" applyProtection="1">
      <alignment horizontal="right"/>
    </xf>
    <xf numFmtId="43" fontId="14" fillId="0" borderId="11" xfId="1" applyFont="1" applyFill="1" applyBorder="1" applyAlignment="1" applyProtection="1">
      <alignment horizontal="right"/>
    </xf>
    <xf numFmtId="43" fontId="14" fillId="0" borderId="11" xfId="1" applyFont="1" applyBorder="1" applyAlignment="1" applyProtection="1">
      <alignment horizontal="right"/>
    </xf>
    <xf numFmtId="43" fontId="14" fillId="3" borderId="11" xfId="1" applyFont="1" applyFill="1" applyBorder="1" applyAlignment="1" applyProtection="1">
      <alignment horizontal="right"/>
    </xf>
    <xf numFmtId="164" fontId="14" fillId="2" borderId="9" xfId="1" applyNumberFormat="1" applyFont="1" applyFill="1" applyBorder="1" applyProtection="1">
      <protection locked="0"/>
    </xf>
    <xf numFmtId="164" fontId="14" fillId="2" borderId="10" xfId="1" applyNumberFormat="1" applyFont="1" applyFill="1" applyBorder="1" applyProtection="1">
      <protection locked="0"/>
    </xf>
    <xf numFmtId="44" fontId="14" fillId="2" borderId="11" xfId="2" applyFont="1" applyFill="1" applyBorder="1" applyAlignment="1" applyProtection="1">
      <alignment horizontal="right"/>
      <protection locked="0"/>
    </xf>
    <xf numFmtId="43" fontId="14" fillId="2" borderId="11" xfId="1" applyFont="1" applyFill="1" applyBorder="1" applyAlignment="1" applyProtection="1">
      <alignment horizontal="right"/>
      <protection locked="0"/>
    </xf>
    <xf numFmtId="43" fontId="14" fillId="2" borderId="0" xfId="1" applyFont="1" applyFill="1" applyProtection="1">
      <protection locked="0"/>
    </xf>
    <xf numFmtId="0" fontId="15" fillId="2" borderId="11" xfId="4" applyFont="1" applyFill="1" applyBorder="1" applyAlignment="1" applyProtection="1">
      <alignment horizontal="center"/>
      <protection locked="0"/>
    </xf>
    <xf numFmtId="0" fontId="14" fillId="2" borderId="11" xfId="0" applyFont="1" applyFill="1" applyBorder="1" applyAlignment="1" applyProtection="1">
      <alignment horizontal="center"/>
      <protection locked="0"/>
    </xf>
    <xf numFmtId="0" fontId="2" fillId="0" borderId="0" xfId="0" applyFont="1"/>
    <xf numFmtId="9" fontId="14" fillId="0" borderId="16" xfId="3" applyFont="1" applyFill="1" applyBorder="1" applyAlignment="1" applyProtection="1">
      <alignment horizontal="right"/>
    </xf>
    <xf numFmtId="43" fontId="14" fillId="0" borderId="16" xfId="1" applyFont="1" applyFill="1" applyBorder="1" applyAlignment="1" applyProtection="1">
      <alignment horizontal="right"/>
    </xf>
    <xf numFmtId="9" fontId="14" fillId="0" borderId="0" xfId="3" applyFont="1" applyFill="1" applyBorder="1" applyAlignment="1" applyProtection="1">
      <alignment horizontal="right"/>
    </xf>
    <xf numFmtId="9" fontId="14" fillId="0" borderId="17" xfId="3" applyFont="1" applyFill="1" applyBorder="1" applyAlignment="1" applyProtection="1">
      <alignment horizontal="right"/>
    </xf>
    <xf numFmtId="43" fontId="14" fillId="0" borderId="17" xfId="1" applyFont="1" applyFill="1" applyBorder="1" applyAlignment="1" applyProtection="1">
      <alignment horizontal="right"/>
    </xf>
    <xf numFmtId="0" fontId="9" fillId="0" borderId="0" xfId="4" applyFont="1"/>
    <xf numFmtId="0" fontId="10" fillId="0" borderId="0" xfId="0" applyFont="1"/>
    <xf numFmtId="0" fontId="9" fillId="0" borderId="0" xfId="4" applyFont="1" applyAlignment="1">
      <alignment horizontal="right"/>
    </xf>
    <xf numFmtId="0" fontId="9" fillId="0" borderId="9" xfId="4" applyFont="1" applyBorder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/>
    <xf numFmtId="0" fontId="13" fillId="0" borderId="0" xfId="4" applyFont="1"/>
    <xf numFmtId="0" fontId="14" fillId="0" borderId="0" xfId="0" applyFont="1"/>
    <xf numFmtId="0" fontId="13" fillId="0" borderId="0" xfId="4" applyFont="1" applyAlignment="1">
      <alignment horizontal="left"/>
    </xf>
    <xf numFmtId="0" fontId="13" fillId="0" borderId="0" xfId="4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4" applyFont="1" applyAlignment="1">
      <alignment horizontal="center"/>
    </xf>
    <xf numFmtId="0" fontId="13" fillId="0" borderId="16" xfId="4" applyFont="1" applyBorder="1"/>
    <xf numFmtId="0" fontId="13" fillId="0" borderId="17" xfId="4" applyFont="1" applyBorder="1"/>
    <xf numFmtId="0" fontId="14" fillId="0" borderId="0" xfId="0" applyFont="1" applyAlignment="1">
      <alignment wrapText="1"/>
    </xf>
    <xf numFmtId="0" fontId="13" fillId="0" borderId="14" xfId="4" applyFont="1" applyBorder="1" applyAlignment="1">
      <alignment horizontal="center" wrapText="1"/>
    </xf>
    <xf numFmtId="0" fontId="13" fillId="0" borderId="17" xfId="4" applyFont="1" applyBorder="1" applyAlignment="1">
      <alignment horizontal="center" wrapText="1"/>
    </xf>
    <xf numFmtId="0" fontId="13" fillId="0" borderId="16" xfId="4" applyFont="1" applyBorder="1" applyAlignment="1">
      <alignment horizontal="center" wrapText="1"/>
    </xf>
    <xf numFmtId="0" fontId="13" fillId="0" borderId="15" xfId="4" applyFont="1" applyBorder="1" applyAlignment="1">
      <alignment horizontal="center" wrapText="1"/>
    </xf>
    <xf numFmtId="0" fontId="14" fillId="3" borderId="11" xfId="0" applyFont="1" applyFill="1" applyBorder="1"/>
    <xf numFmtId="0" fontId="14" fillId="0" borderId="16" xfId="0" applyFont="1" applyBorder="1"/>
    <xf numFmtId="0" fontId="14" fillId="0" borderId="17" xfId="0" applyFont="1" applyBorder="1"/>
    <xf numFmtId="0" fontId="13" fillId="0" borderId="11" xfId="4" applyFont="1" applyBorder="1" applyAlignment="1">
      <alignment horizontal="center"/>
    </xf>
    <xf numFmtId="0" fontId="14" fillId="0" borderId="11" xfId="0" applyFont="1" applyBorder="1"/>
    <xf numFmtId="0" fontId="15" fillId="0" borderId="11" xfId="4" applyFont="1" applyBorder="1" applyAlignment="1">
      <alignment horizontal="center"/>
    </xf>
    <xf numFmtId="0" fontId="15" fillId="0" borderId="11" xfId="4" applyFont="1" applyBorder="1" applyAlignment="1">
      <alignment horizontal="center" wrapText="1"/>
    </xf>
    <xf numFmtId="0" fontId="14" fillId="0" borderId="11" xfId="0" applyFont="1" applyBorder="1" applyAlignment="1">
      <alignment horizontal="center"/>
    </xf>
    <xf numFmtId="49" fontId="4" fillId="2" borderId="0" xfId="0" quotePrefix="1" applyNumberFormat="1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5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18" fillId="2" borderId="0" xfId="5" applyFont="1" applyFill="1" applyAlignment="1" applyProtection="1">
      <alignment horizontal="left"/>
      <protection locked="0"/>
    </xf>
    <xf numFmtId="0" fontId="19" fillId="2" borderId="0" xfId="0" applyFont="1" applyFill="1" applyAlignment="1" applyProtection="1">
      <alignment horizontal="left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2" fillId="3" borderId="12" xfId="0" applyFont="1" applyFill="1" applyBorder="1" applyAlignment="1">
      <alignment horizontal="left"/>
    </xf>
    <xf numFmtId="0" fontId="12" fillId="3" borderId="10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13" fillId="0" borderId="12" xfId="4" applyFont="1" applyBorder="1" applyAlignment="1">
      <alignment horizontal="center"/>
    </xf>
    <xf numFmtId="0" fontId="13" fillId="0" borderId="10" xfId="4" applyFont="1" applyBorder="1" applyAlignment="1">
      <alignment horizontal="center"/>
    </xf>
    <xf numFmtId="0" fontId="13" fillId="0" borderId="13" xfId="4" applyFont="1" applyBorder="1" applyAlignment="1">
      <alignment horizontal="center"/>
    </xf>
    <xf numFmtId="0" fontId="15" fillId="0" borderId="12" xfId="4" applyFont="1" applyBorder="1" applyAlignment="1">
      <alignment horizontal="left"/>
    </xf>
    <xf numFmtId="0" fontId="15" fillId="0" borderId="10" xfId="4" applyFont="1" applyBorder="1" applyAlignment="1">
      <alignment horizontal="left"/>
    </xf>
    <xf numFmtId="0" fontId="15" fillId="0" borderId="13" xfId="4" applyFont="1" applyBorder="1" applyAlignment="1">
      <alignment horizontal="left"/>
    </xf>
    <xf numFmtId="0" fontId="15" fillId="2" borderId="12" xfId="4" applyFont="1" applyFill="1" applyBorder="1" applyAlignment="1" applyProtection="1">
      <alignment horizontal="left"/>
      <protection locked="0"/>
    </xf>
    <xf numFmtId="0" fontId="15" fillId="2" borderId="10" xfId="4" applyFont="1" applyFill="1" applyBorder="1" applyAlignment="1" applyProtection="1">
      <alignment horizontal="left"/>
      <protection locked="0"/>
    </xf>
    <xf numFmtId="0" fontId="15" fillId="2" borderId="13" xfId="4" applyFont="1" applyFill="1" applyBorder="1" applyAlignment="1" applyProtection="1">
      <alignment horizontal="left"/>
      <protection locked="0"/>
    </xf>
    <xf numFmtId="0" fontId="12" fillId="0" borderId="12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4" fillId="2" borderId="12" xfId="0" applyFont="1" applyFill="1" applyBorder="1" applyAlignment="1" applyProtection="1">
      <alignment horizontal="left"/>
      <protection locked="0"/>
    </xf>
    <xf numFmtId="0" fontId="14" fillId="2" borderId="10" xfId="0" applyFont="1" applyFill="1" applyBorder="1" applyAlignment="1" applyProtection="1">
      <alignment horizontal="left"/>
      <protection locked="0"/>
    </xf>
    <xf numFmtId="0" fontId="14" fillId="2" borderId="13" xfId="0" applyFont="1" applyFill="1" applyBorder="1" applyAlignment="1" applyProtection="1">
      <alignment horizontal="left"/>
      <protection locked="0"/>
    </xf>
    <xf numFmtId="0" fontId="14" fillId="0" borderId="12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3" fillId="0" borderId="14" xfId="4" applyFont="1" applyBorder="1" applyAlignment="1">
      <alignment horizontal="center" wrapText="1"/>
    </xf>
    <xf numFmtId="0" fontId="13" fillId="0" borderId="15" xfId="4" applyFont="1" applyBorder="1" applyAlignment="1">
      <alignment horizontal="center" wrapText="1"/>
    </xf>
  </cellXfs>
  <cellStyles count="6">
    <cellStyle name="Comma" xfId="1" builtinId="3"/>
    <cellStyle name="Currency" xfId="2" builtinId="4"/>
    <cellStyle name="Hyperlink" xfId="5" builtinId="8"/>
    <cellStyle name="Normal" xfId="0" builtinId="0"/>
    <cellStyle name="Normal 2" xfId="4" xr:uid="{F53D0A21-2B7E-4408-B087-725992ECAE73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38100-A36C-4DED-ADB0-952825DCA831}">
  <dimension ref="A1:H44"/>
  <sheetViews>
    <sheetView showGridLines="0" tabSelected="1" workbookViewId="0">
      <selection activeCell="A2" sqref="A2:H2"/>
    </sheetView>
  </sheetViews>
  <sheetFormatPr defaultColWidth="9.109375" defaultRowHeight="15.6" x14ac:dyDescent="0.3"/>
  <cols>
    <col min="1" max="1" width="9.109375" style="1"/>
    <col min="2" max="2" width="5.88671875" style="1" customWidth="1"/>
    <col min="3" max="3" width="9.109375" style="1"/>
    <col min="4" max="4" width="6" style="1" customWidth="1"/>
    <col min="5" max="5" width="7.5546875" style="1" customWidth="1"/>
    <col min="6" max="6" width="20.109375" style="1" customWidth="1"/>
    <col min="7" max="7" width="16.33203125" style="1" customWidth="1"/>
    <col min="8" max="8" width="12.5546875" style="1" customWidth="1"/>
    <col min="9" max="16384" width="9.109375" style="1"/>
  </cols>
  <sheetData>
    <row r="1" spans="1:8" ht="25.8" x14ac:dyDescent="0.5">
      <c r="A1" s="58" t="s">
        <v>90</v>
      </c>
      <c r="B1" s="58"/>
      <c r="C1" s="58"/>
      <c r="D1" s="58"/>
      <c r="E1" s="58"/>
      <c r="F1" s="58"/>
      <c r="G1" s="58"/>
      <c r="H1" s="58"/>
    </row>
    <row r="2" spans="1:8" ht="21" x14ac:dyDescent="0.4">
      <c r="A2" s="59" t="s">
        <v>61</v>
      </c>
      <c r="B2" s="59"/>
      <c r="C2" s="59"/>
      <c r="D2" s="59"/>
      <c r="E2" s="59"/>
      <c r="F2" s="59"/>
      <c r="G2" s="59"/>
      <c r="H2" s="59"/>
    </row>
    <row r="3" spans="1:8" x14ac:dyDescent="0.3">
      <c r="A3" s="57" t="s">
        <v>91</v>
      </c>
      <c r="B3" s="57"/>
      <c r="C3" s="57"/>
      <c r="D3" s="57"/>
      <c r="E3" s="57"/>
      <c r="F3" s="57"/>
      <c r="G3" s="57"/>
      <c r="H3" s="57"/>
    </row>
    <row r="4" spans="1:8" x14ac:dyDescent="0.3">
      <c r="C4" s="2"/>
      <c r="D4" s="2"/>
    </row>
    <row r="5" spans="1:8" s="3" customFormat="1" ht="18" x14ac:dyDescent="0.35">
      <c r="A5" s="1" t="s">
        <v>0</v>
      </c>
      <c r="C5" s="60" t="s">
        <v>110</v>
      </c>
      <c r="D5" s="60"/>
      <c r="E5" s="60"/>
      <c r="F5" s="60"/>
      <c r="G5" s="60"/>
      <c r="H5" s="60"/>
    </row>
    <row r="6" spans="1:8" s="3" customFormat="1" ht="18" x14ac:dyDescent="0.35">
      <c r="C6" s="4"/>
      <c r="D6" s="4"/>
      <c r="E6" s="4"/>
      <c r="F6" s="4"/>
      <c r="G6" s="4"/>
    </row>
    <row r="7" spans="1:8" x14ac:dyDescent="0.3">
      <c r="A7" s="1" t="s">
        <v>1</v>
      </c>
      <c r="B7" s="5"/>
      <c r="C7" s="55" t="s">
        <v>107</v>
      </c>
      <c r="D7" s="6"/>
    </row>
    <row r="8" spans="1:8" x14ac:dyDescent="0.3">
      <c r="A8" s="2"/>
      <c r="B8" s="2"/>
    </row>
    <row r="9" spans="1:8" x14ac:dyDescent="0.3">
      <c r="A9" s="2"/>
      <c r="B9" s="2"/>
    </row>
    <row r="11" spans="1:8" x14ac:dyDescent="0.3">
      <c r="A11" s="1" t="s">
        <v>2</v>
      </c>
      <c r="E11" s="56" t="s">
        <v>111</v>
      </c>
      <c r="F11" s="56"/>
      <c r="G11" s="56"/>
      <c r="H11" s="56"/>
    </row>
    <row r="12" spans="1:8" x14ac:dyDescent="0.3">
      <c r="E12" s="2"/>
      <c r="F12" s="2"/>
      <c r="G12" s="2"/>
    </row>
    <row r="13" spans="1:8" x14ac:dyDescent="0.3">
      <c r="A13" s="1" t="s">
        <v>3</v>
      </c>
      <c r="E13" s="56" t="s">
        <v>112</v>
      </c>
      <c r="F13" s="56"/>
      <c r="G13" s="56"/>
      <c r="H13" s="56"/>
    </row>
    <row r="14" spans="1:8" x14ac:dyDescent="0.3">
      <c r="E14" s="2"/>
      <c r="F14" s="2"/>
      <c r="G14" s="2"/>
    </row>
    <row r="15" spans="1:8" x14ac:dyDescent="0.3">
      <c r="A15" s="1" t="s">
        <v>4</v>
      </c>
      <c r="E15" s="56" t="s">
        <v>113</v>
      </c>
      <c r="F15" s="56"/>
      <c r="G15" s="56"/>
      <c r="H15" s="56"/>
    </row>
    <row r="16" spans="1:8" x14ac:dyDescent="0.3">
      <c r="E16" s="2"/>
      <c r="F16" s="2"/>
      <c r="G16" s="2"/>
      <c r="H16" s="2"/>
    </row>
    <row r="17" spans="1:8" x14ac:dyDescent="0.3">
      <c r="E17" s="2"/>
      <c r="F17" s="2"/>
      <c r="G17" s="2"/>
      <c r="H17" s="2"/>
    </row>
    <row r="19" spans="1:8" x14ac:dyDescent="0.3">
      <c r="A19" s="1" t="s">
        <v>5</v>
      </c>
      <c r="E19" s="56" t="s">
        <v>108</v>
      </c>
      <c r="F19" s="56"/>
      <c r="G19" s="56"/>
      <c r="H19" s="56"/>
    </row>
    <row r="20" spans="1:8" x14ac:dyDescent="0.3">
      <c r="E20" s="2"/>
      <c r="F20" s="2"/>
      <c r="G20" s="2"/>
    </row>
    <row r="21" spans="1:8" x14ac:dyDescent="0.3">
      <c r="A21" s="1" t="s">
        <v>3</v>
      </c>
      <c r="E21" s="61" t="s">
        <v>109</v>
      </c>
      <c r="F21" s="62"/>
      <c r="G21" s="62"/>
      <c r="H21" s="62"/>
    </row>
    <row r="22" spans="1:8" x14ac:dyDescent="0.3">
      <c r="E22" s="2"/>
      <c r="F22" s="2"/>
      <c r="G22" s="2"/>
    </row>
    <row r="23" spans="1:8" x14ac:dyDescent="0.3">
      <c r="A23" s="1" t="s">
        <v>4</v>
      </c>
      <c r="E23" s="56" t="s">
        <v>114</v>
      </c>
      <c r="F23" s="56"/>
      <c r="G23" s="56"/>
      <c r="H23" s="56"/>
    </row>
    <row r="28" spans="1:8" x14ac:dyDescent="0.3">
      <c r="A28" s="63" t="s">
        <v>106</v>
      </c>
      <c r="B28" s="64"/>
      <c r="C28" s="64"/>
      <c r="D28" s="64"/>
      <c r="E28" s="64"/>
      <c r="F28" s="64"/>
      <c r="G28" s="64"/>
      <c r="H28" s="65"/>
    </row>
    <row r="29" spans="1:8" x14ac:dyDescent="0.3">
      <c r="A29" s="66"/>
      <c r="B29" s="67"/>
      <c r="C29" s="67"/>
      <c r="D29" s="67"/>
      <c r="E29" s="67"/>
      <c r="F29" s="67"/>
      <c r="G29" s="67"/>
      <c r="H29" s="68"/>
    </row>
    <row r="30" spans="1:8" x14ac:dyDescent="0.3">
      <c r="A30" s="66"/>
      <c r="B30" s="67"/>
      <c r="C30" s="67"/>
      <c r="D30" s="67"/>
      <c r="E30" s="67"/>
      <c r="F30" s="67"/>
      <c r="G30" s="67"/>
      <c r="H30" s="68"/>
    </row>
    <row r="31" spans="1:8" x14ac:dyDescent="0.3">
      <c r="A31" s="66"/>
      <c r="B31" s="67"/>
      <c r="C31" s="67"/>
      <c r="D31" s="67"/>
      <c r="E31" s="67"/>
      <c r="F31" s="67"/>
      <c r="G31" s="67"/>
      <c r="H31" s="68"/>
    </row>
    <row r="32" spans="1:8" x14ac:dyDescent="0.3">
      <c r="A32" s="66"/>
      <c r="B32" s="67"/>
      <c r="C32" s="67"/>
      <c r="D32" s="67"/>
      <c r="E32" s="67"/>
      <c r="F32" s="67"/>
      <c r="G32" s="67"/>
      <c r="H32" s="68"/>
    </row>
    <row r="33" spans="1:8" x14ac:dyDescent="0.3">
      <c r="A33" s="66"/>
      <c r="B33" s="67"/>
      <c r="C33" s="67"/>
      <c r="D33" s="67"/>
      <c r="E33" s="67"/>
      <c r="F33" s="67"/>
      <c r="G33" s="67"/>
      <c r="H33" s="68"/>
    </row>
    <row r="34" spans="1:8" x14ac:dyDescent="0.3">
      <c r="A34" s="66"/>
      <c r="B34" s="67"/>
      <c r="C34" s="67"/>
      <c r="D34" s="67"/>
      <c r="E34" s="67"/>
      <c r="F34" s="67"/>
      <c r="G34" s="67"/>
      <c r="H34" s="68"/>
    </row>
    <row r="35" spans="1:8" x14ac:dyDescent="0.3">
      <c r="A35" s="66"/>
      <c r="B35" s="67"/>
      <c r="C35" s="67"/>
      <c r="D35" s="67"/>
      <c r="E35" s="67"/>
      <c r="F35" s="67"/>
      <c r="G35" s="67"/>
      <c r="H35" s="68"/>
    </row>
    <row r="36" spans="1:8" x14ac:dyDescent="0.3">
      <c r="A36" s="69"/>
      <c r="B36" s="70"/>
      <c r="C36" s="70"/>
      <c r="D36" s="70"/>
      <c r="E36" s="70"/>
      <c r="F36" s="70"/>
      <c r="G36" s="70"/>
      <c r="H36" s="71"/>
    </row>
    <row r="44" spans="1:8" x14ac:dyDescent="0.3">
      <c r="A44" s="72" t="s">
        <v>6</v>
      </c>
      <c r="B44" s="72"/>
      <c r="C44" s="72"/>
      <c r="D44" s="72"/>
      <c r="E44" s="72"/>
      <c r="F44" s="72"/>
      <c r="G44" s="72"/>
      <c r="H44" s="72"/>
    </row>
  </sheetData>
  <sheetProtection algorithmName="SHA-512" hashValue="aq7m82n9MP2qWlCMwYSwQwC9RzuCzKZkPddqdLOvXtuqhf0e/tFMA/XMuIQIX0XonAYVadFWqg2f+XhqQG+6Wg==" saltValue="rQQ0rPGSJPOzti5BHt8m4A==" spinCount="100000" sheet="1" objects="1" scenarios="1" selectLockedCells="1"/>
  <mergeCells count="12">
    <mergeCell ref="E19:H19"/>
    <mergeCell ref="E21:H21"/>
    <mergeCell ref="E23:H23"/>
    <mergeCell ref="A28:H36"/>
    <mergeCell ref="A44:H44"/>
    <mergeCell ref="E15:H15"/>
    <mergeCell ref="A3:H3"/>
    <mergeCell ref="A1:H1"/>
    <mergeCell ref="A2:H2"/>
    <mergeCell ref="C5:H5"/>
    <mergeCell ref="E11:H11"/>
    <mergeCell ref="E13:H13"/>
  </mergeCell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132CAF7-2BE2-48F8-B0F1-00CA4123363E}">
          <x14:formula1>
            <xm:f>List!$A$1:$A$29</xm:f>
          </x14:formula1>
          <xm:sqref>A2:H2</xm:sqref>
        </x14:dataValidation>
        <x14:dataValidation type="list" allowBlank="1" showInputMessage="1" showErrorMessage="1" xr:uid="{CCD5CA3E-35F7-48DA-82BB-E8885BE45704}">
          <x14:formula1>
            <xm:f>List!$C$1:$C$13</xm:f>
          </x14:formula1>
          <xm:sqref>A3:H3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A67DC-CFF0-4826-BD5B-9EF8E6B4767F}">
  <dimension ref="A1:Z310"/>
  <sheetViews>
    <sheetView showGridLines="0" workbookViewId="0">
      <pane xSplit="6" ySplit="10" topLeftCell="G45" activePane="bottomRight" state="frozen"/>
      <selection activeCell="A2" sqref="A2:H2"/>
      <selection pane="topRight" activeCell="A2" sqref="A2:H2"/>
      <selection pane="bottomLeft" activeCell="A2" sqref="A2:H2"/>
      <selection pane="bottomRight" activeCell="H13" sqref="H13"/>
    </sheetView>
  </sheetViews>
  <sheetFormatPr defaultColWidth="9.109375" defaultRowHeight="15" x14ac:dyDescent="0.25"/>
  <cols>
    <col min="1" max="1" width="17.5546875" style="28" customWidth="1"/>
    <col min="2" max="2" width="9.5546875" style="28" customWidth="1"/>
    <col min="3" max="3" width="0.88671875" style="28" customWidth="1"/>
    <col min="4" max="4" width="7.6640625" style="28" customWidth="1"/>
    <col min="5" max="5" width="23.109375" style="28" customWidth="1"/>
    <col min="6" max="6" width="11.88671875" style="28" customWidth="1"/>
    <col min="7" max="9" width="22.6640625" style="28" customWidth="1"/>
    <col min="10" max="10" width="2.6640625" style="28" customWidth="1"/>
    <col min="11" max="13" width="22.6640625" style="28" customWidth="1"/>
    <col min="14" max="14" width="2.6640625" style="28" customWidth="1"/>
    <col min="15" max="17" width="22.6640625" style="28" customWidth="1"/>
    <col min="18" max="18" width="2.6640625" style="28" customWidth="1"/>
    <col min="19" max="21" width="22.6640625" style="28" customWidth="1"/>
    <col min="22" max="22" width="2.6640625" style="28" customWidth="1"/>
    <col min="23" max="25" width="22.6640625" style="28" customWidth="1"/>
    <col min="26" max="26" width="7.109375" style="28" customWidth="1"/>
    <col min="27" max="27" width="9.88671875" style="28" customWidth="1"/>
    <col min="28" max="16384" width="9.109375" style="28"/>
  </cols>
  <sheetData>
    <row r="1" spans="1:26" ht="15.6" x14ac:dyDescent="0.3">
      <c r="A1" s="27" t="str">
        <f>IF(Cover!C5&lt;&gt;"",Cover!C5,"")</f>
        <v>Virtual Prep Academy of FL</v>
      </c>
      <c r="B1" s="27"/>
      <c r="C1" s="27"/>
      <c r="D1" s="27"/>
      <c r="E1" s="27"/>
      <c r="F1" s="27"/>
      <c r="H1" s="29" t="s">
        <v>7</v>
      </c>
      <c r="I1" s="30" t="str">
        <f>IF(Cover!C7&lt;&gt;"",Cover!C7,"")</f>
        <v>7030</v>
      </c>
      <c r="M1" s="31"/>
      <c r="O1" s="32"/>
      <c r="P1" s="27"/>
      <c r="Q1" s="27"/>
      <c r="R1" s="27"/>
    </row>
    <row r="2" spans="1:26" ht="15.6" x14ac:dyDescent="0.3">
      <c r="A2" s="27" t="s">
        <v>8</v>
      </c>
      <c r="B2" s="27"/>
      <c r="C2" s="27"/>
      <c r="D2" s="27"/>
      <c r="E2" s="27"/>
      <c r="F2" s="27"/>
      <c r="G2" s="27"/>
      <c r="H2" s="27"/>
      <c r="I2" s="27"/>
      <c r="J2" s="27"/>
      <c r="O2" s="32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5.6" x14ac:dyDescent="0.3">
      <c r="A3" s="27" t="str">
        <f>Cover!A3&amp;" for "&amp;Cover!A2</f>
        <v>Select Budget Amendment # for Fiscal Year 2025-2026</v>
      </c>
      <c r="B3" s="27"/>
      <c r="C3" s="27"/>
      <c r="D3" s="27"/>
      <c r="E3" s="27"/>
      <c r="F3" s="27"/>
      <c r="G3" s="27"/>
      <c r="H3" s="27"/>
      <c r="I3" s="27"/>
      <c r="J3" s="27"/>
      <c r="O3" s="32"/>
      <c r="P3" s="27"/>
      <c r="Q3" s="27"/>
      <c r="R3" s="27"/>
    </row>
    <row r="4" spans="1:26" s="34" customFormat="1" ht="13.8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O4" s="32"/>
      <c r="P4" s="33"/>
      <c r="Q4" s="33"/>
      <c r="R4" s="33"/>
    </row>
    <row r="5" spans="1:26" s="34" customFormat="1" ht="13.8" x14ac:dyDescent="0.25">
      <c r="A5" s="35" t="s">
        <v>9</v>
      </c>
      <c r="B5" s="14">
        <v>752.4</v>
      </c>
      <c r="C5" s="7"/>
      <c r="E5" s="36"/>
      <c r="G5" s="33"/>
      <c r="H5" s="33"/>
      <c r="I5" s="33"/>
      <c r="J5" s="33"/>
      <c r="M5" s="37"/>
      <c r="N5" s="24"/>
      <c r="O5" s="32"/>
      <c r="P5" s="33"/>
      <c r="Q5" s="33"/>
      <c r="R5" s="33"/>
    </row>
    <row r="6" spans="1:26" s="34" customFormat="1" ht="13.8" x14ac:dyDescent="0.25">
      <c r="A6" s="35" t="s">
        <v>10</v>
      </c>
      <c r="B6" s="15"/>
      <c r="C6" s="7"/>
      <c r="D6" s="8">
        <f>IF(B5=0,"%",B6/B5)</f>
        <v>0</v>
      </c>
      <c r="E6" s="38" t="s">
        <v>11</v>
      </c>
      <c r="I6" s="33"/>
      <c r="J6" s="33"/>
      <c r="M6" s="37"/>
      <c r="N6" s="24"/>
      <c r="O6" s="32"/>
      <c r="P6" s="33"/>
      <c r="Q6" s="33"/>
      <c r="R6" s="33"/>
    </row>
    <row r="7" spans="1:26" s="34" customFormat="1" ht="13.8" x14ac:dyDescent="0.25">
      <c r="A7" s="39"/>
      <c r="B7" s="39"/>
      <c r="C7" s="39"/>
      <c r="D7" s="39"/>
      <c r="E7" s="39"/>
      <c r="F7" s="39"/>
      <c r="G7" s="76" t="s">
        <v>12</v>
      </c>
      <c r="H7" s="77"/>
      <c r="I7" s="78"/>
      <c r="J7" s="40"/>
      <c r="K7" s="76" t="s">
        <v>13</v>
      </c>
      <c r="L7" s="77"/>
      <c r="M7" s="78"/>
      <c r="N7" s="40"/>
      <c r="O7" s="76" t="s">
        <v>14</v>
      </c>
      <c r="P7" s="77"/>
      <c r="Q7" s="78"/>
      <c r="R7" s="40"/>
      <c r="S7" s="76" t="s">
        <v>15</v>
      </c>
      <c r="T7" s="77"/>
      <c r="U7" s="78"/>
      <c r="V7" s="40"/>
      <c r="W7" s="76" t="s">
        <v>16</v>
      </c>
      <c r="X7" s="77"/>
      <c r="Y7" s="78"/>
      <c r="Z7" s="41"/>
    </row>
    <row r="8" spans="1:26" s="42" customFormat="1" ht="15" customHeight="1" x14ac:dyDescent="0.25">
      <c r="F8" s="94" t="s">
        <v>17</v>
      </c>
      <c r="G8" s="43"/>
      <c r="H8" s="43"/>
      <c r="I8" s="43"/>
      <c r="J8" s="45"/>
      <c r="K8" s="43"/>
      <c r="L8" s="43"/>
      <c r="M8" s="43"/>
      <c r="N8" s="45"/>
      <c r="O8" s="43"/>
      <c r="P8" s="43"/>
      <c r="Q8" s="43"/>
      <c r="R8" s="45"/>
      <c r="S8" s="43"/>
      <c r="T8" s="43"/>
      <c r="U8" s="43"/>
      <c r="V8" s="45"/>
      <c r="W8" s="43"/>
      <c r="X8" s="43"/>
      <c r="Y8" s="43"/>
      <c r="Z8" s="44"/>
    </row>
    <row r="9" spans="1:26" s="42" customFormat="1" ht="13.8" x14ac:dyDescent="0.25">
      <c r="F9" s="95"/>
      <c r="G9" s="46" t="s">
        <v>104</v>
      </c>
      <c r="H9" s="46" t="s">
        <v>105</v>
      </c>
      <c r="I9" s="46" t="s">
        <v>18</v>
      </c>
      <c r="J9" s="45"/>
      <c r="K9" s="46" t="str">
        <f>G9</f>
        <v>Current Budget</v>
      </c>
      <c r="L9" s="45" t="str">
        <f>H9</f>
        <v>Revised Budget</v>
      </c>
      <c r="M9" s="46" t="s">
        <v>18</v>
      </c>
      <c r="N9" s="45"/>
      <c r="O9" s="46" t="str">
        <f>G9</f>
        <v>Current Budget</v>
      </c>
      <c r="P9" s="46" t="str">
        <f>H9</f>
        <v>Revised Budget</v>
      </c>
      <c r="Q9" s="46" t="s">
        <v>18</v>
      </c>
      <c r="R9" s="45"/>
      <c r="S9" s="46" t="str">
        <f>G9</f>
        <v>Current Budget</v>
      </c>
      <c r="T9" s="46" t="str">
        <f>H9</f>
        <v>Revised Budget</v>
      </c>
      <c r="U9" s="46" t="s">
        <v>18</v>
      </c>
      <c r="V9" s="45"/>
      <c r="W9" s="46" t="str">
        <f>G9</f>
        <v>Current Budget</v>
      </c>
      <c r="X9" s="46" t="str">
        <f>H9</f>
        <v>Revised Budget</v>
      </c>
      <c r="Y9" s="46" t="s">
        <v>18</v>
      </c>
      <c r="Z9" s="44"/>
    </row>
    <row r="10" spans="1:26" s="34" customFormat="1" ht="13.8" x14ac:dyDescent="0.25">
      <c r="A10" s="73" t="s">
        <v>19</v>
      </c>
      <c r="B10" s="74"/>
      <c r="C10" s="74"/>
      <c r="D10" s="74"/>
      <c r="E10" s="75"/>
      <c r="F10" s="47"/>
      <c r="G10" s="47"/>
      <c r="H10" s="47"/>
      <c r="I10" s="47"/>
      <c r="J10" s="48"/>
      <c r="K10" s="47"/>
      <c r="L10" s="47"/>
      <c r="M10" s="47"/>
      <c r="N10" s="48"/>
      <c r="O10" s="47"/>
      <c r="P10" s="47"/>
      <c r="Q10" s="47"/>
      <c r="R10" s="48"/>
      <c r="S10" s="47"/>
      <c r="T10" s="47"/>
      <c r="U10" s="47"/>
      <c r="V10" s="48"/>
      <c r="W10" s="47"/>
      <c r="X10" s="47"/>
      <c r="Y10" s="47"/>
      <c r="Z10" s="49"/>
    </row>
    <row r="11" spans="1:26" s="34" customFormat="1" ht="13.8" x14ac:dyDescent="0.25">
      <c r="A11" s="79" t="s">
        <v>20</v>
      </c>
      <c r="B11" s="80"/>
      <c r="C11" s="80"/>
      <c r="D11" s="80"/>
      <c r="E11" s="81"/>
      <c r="F11" s="50"/>
      <c r="G11" s="51"/>
      <c r="H11" s="51"/>
      <c r="I11" s="51"/>
      <c r="J11" s="48"/>
      <c r="K11" s="51"/>
      <c r="L11" s="51"/>
      <c r="M11" s="51"/>
      <c r="N11" s="48"/>
      <c r="O11" s="51"/>
      <c r="P11" s="51"/>
      <c r="Q11" s="51"/>
      <c r="R11" s="48"/>
      <c r="S11" s="51"/>
      <c r="T11" s="51"/>
      <c r="U11" s="51"/>
      <c r="V11" s="48"/>
      <c r="W11" s="51"/>
      <c r="X11" s="51"/>
      <c r="Y11" s="51"/>
      <c r="Z11" s="49"/>
    </row>
    <row r="12" spans="1:26" s="34" customFormat="1" ht="13.8" x14ac:dyDescent="0.25">
      <c r="A12" s="79" t="s">
        <v>21</v>
      </c>
      <c r="B12" s="80"/>
      <c r="C12" s="80"/>
      <c r="D12" s="80"/>
      <c r="E12" s="81"/>
      <c r="F12" s="52">
        <v>3100</v>
      </c>
      <c r="G12" s="16"/>
      <c r="H12" s="16"/>
      <c r="I12" s="9">
        <f>H12-G12</f>
        <v>0</v>
      </c>
      <c r="J12" s="22"/>
      <c r="K12" s="16">
        <v>215431.26</v>
      </c>
      <c r="L12" s="16">
        <v>215431.26</v>
      </c>
      <c r="M12" s="9">
        <f>L12-K12</f>
        <v>0</v>
      </c>
      <c r="N12" s="22"/>
      <c r="O12" s="16"/>
      <c r="P12" s="16"/>
      <c r="Q12" s="9">
        <f>P12-O12</f>
        <v>0</v>
      </c>
      <c r="R12" s="22"/>
      <c r="S12" s="16"/>
      <c r="T12" s="16"/>
      <c r="U12" s="9">
        <f>T12-S12</f>
        <v>0</v>
      </c>
      <c r="V12" s="22"/>
      <c r="W12" s="10">
        <f t="shared" ref="W12:Y13" si="0">G12+K12+O12+S12</f>
        <v>215431.26</v>
      </c>
      <c r="X12" s="10">
        <f t="shared" si="0"/>
        <v>215431.26</v>
      </c>
      <c r="Y12" s="10">
        <f t="shared" si="0"/>
        <v>0</v>
      </c>
      <c r="Z12" s="25"/>
    </row>
    <row r="13" spans="1:26" s="34" customFormat="1" ht="13.8" x14ac:dyDescent="0.25">
      <c r="A13" s="79" t="s">
        <v>22</v>
      </c>
      <c r="B13" s="80"/>
      <c r="C13" s="80"/>
      <c r="D13" s="80"/>
      <c r="E13" s="81"/>
      <c r="F13" s="53">
        <v>3200</v>
      </c>
      <c r="G13" s="17"/>
      <c r="H13" s="17"/>
      <c r="I13" s="11">
        <f>H13-G13</f>
        <v>0</v>
      </c>
      <c r="J13" s="22"/>
      <c r="K13" s="17"/>
      <c r="L13" s="17"/>
      <c r="M13" s="11">
        <f>L13-K13</f>
        <v>0</v>
      </c>
      <c r="N13" s="22"/>
      <c r="O13" s="17"/>
      <c r="P13" s="17"/>
      <c r="Q13" s="11">
        <f>P13-O13</f>
        <v>0</v>
      </c>
      <c r="R13" s="22"/>
      <c r="S13" s="17"/>
      <c r="T13" s="17"/>
      <c r="U13" s="11">
        <f>T13-S13</f>
        <v>0</v>
      </c>
      <c r="V13" s="22"/>
      <c r="W13" s="12">
        <f t="shared" si="0"/>
        <v>0</v>
      </c>
      <c r="X13" s="12">
        <f t="shared" si="0"/>
        <v>0</v>
      </c>
      <c r="Y13" s="12">
        <f t="shared" si="0"/>
        <v>0</v>
      </c>
      <c r="Z13" s="25"/>
    </row>
    <row r="14" spans="1:26" s="34" customFormat="1" ht="13.8" x14ac:dyDescent="0.25">
      <c r="A14" s="79" t="s">
        <v>23</v>
      </c>
      <c r="B14" s="80"/>
      <c r="C14" s="80"/>
      <c r="D14" s="80"/>
      <c r="E14" s="81"/>
      <c r="F14" s="52"/>
      <c r="G14" s="11"/>
      <c r="H14" s="11"/>
      <c r="I14" s="11"/>
      <c r="J14" s="22"/>
      <c r="K14" s="11"/>
      <c r="L14" s="11"/>
      <c r="M14" s="11"/>
      <c r="N14" s="22"/>
      <c r="O14" s="11"/>
      <c r="P14" s="11"/>
      <c r="Q14" s="11"/>
      <c r="R14" s="22"/>
      <c r="S14" s="11"/>
      <c r="T14" s="11"/>
      <c r="U14" s="11"/>
      <c r="V14" s="22"/>
      <c r="W14" s="11"/>
      <c r="X14" s="11"/>
      <c r="Y14" s="11"/>
      <c r="Z14" s="25"/>
    </row>
    <row r="15" spans="1:26" s="34" customFormat="1" ht="13.8" x14ac:dyDescent="0.25">
      <c r="A15" s="79" t="s">
        <v>24</v>
      </c>
      <c r="B15" s="80"/>
      <c r="C15" s="80"/>
      <c r="D15" s="80"/>
      <c r="E15" s="81"/>
      <c r="F15" s="52">
        <v>3310</v>
      </c>
      <c r="G15" s="17">
        <v>2945565.4152473924</v>
      </c>
      <c r="H15" s="17">
        <v>3935206.1769969673</v>
      </c>
      <c r="I15" s="11">
        <f>H15-G15</f>
        <v>989640.76174957491</v>
      </c>
      <c r="J15" s="22"/>
      <c r="K15" s="17"/>
      <c r="L15" s="17"/>
      <c r="M15" s="11">
        <f>L15-K15</f>
        <v>0</v>
      </c>
      <c r="N15" s="22"/>
      <c r="O15" s="17"/>
      <c r="P15" s="17"/>
      <c r="Q15" s="11">
        <f t="shared" ref="Q15:Q26" si="1">P15-O15</f>
        <v>0</v>
      </c>
      <c r="R15" s="22"/>
      <c r="S15" s="17"/>
      <c r="T15" s="17"/>
      <c r="U15" s="11">
        <f t="shared" ref="U15:U26" si="2">T15-S15</f>
        <v>0</v>
      </c>
      <c r="V15" s="22"/>
      <c r="W15" s="12">
        <f t="shared" ref="W15:Y19" si="3">G15+K15+O15+S15</f>
        <v>2945565.4152473924</v>
      </c>
      <c r="X15" s="12">
        <f t="shared" si="3"/>
        <v>3935206.1769969673</v>
      </c>
      <c r="Y15" s="12">
        <f t="shared" si="3"/>
        <v>989640.76174957491</v>
      </c>
      <c r="Z15" s="25"/>
    </row>
    <row r="16" spans="1:26" s="34" customFormat="1" ht="13.8" x14ac:dyDescent="0.25">
      <c r="A16" s="79" t="s">
        <v>25</v>
      </c>
      <c r="B16" s="80"/>
      <c r="C16" s="80"/>
      <c r="D16" s="80"/>
      <c r="E16" s="81"/>
      <c r="F16" s="52">
        <v>3397</v>
      </c>
      <c r="G16" s="17"/>
      <c r="H16" s="17"/>
      <c r="I16" s="11">
        <f>H16-G16</f>
        <v>0</v>
      </c>
      <c r="J16" s="22"/>
      <c r="K16" s="17"/>
      <c r="L16" s="17"/>
      <c r="M16" s="11">
        <f>L16-K16</f>
        <v>0</v>
      </c>
      <c r="N16" s="22"/>
      <c r="O16" s="17"/>
      <c r="P16" s="17"/>
      <c r="Q16" s="11">
        <f t="shared" si="1"/>
        <v>0</v>
      </c>
      <c r="R16" s="22"/>
      <c r="S16" s="17"/>
      <c r="T16" s="17"/>
      <c r="U16" s="11">
        <f t="shared" si="2"/>
        <v>0</v>
      </c>
      <c r="V16" s="22"/>
      <c r="W16" s="12">
        <f t="shared" si="3"/>
        <v>0</v>
      </c>
      <c r="X16" s="12">
        <f t="shared" si="3"/>
        <v>0</v>
      </c>
      <c r="Y16" s="12">
        <f t="shared" si="3"/>
        <v>0</v>
      </c>
      <c r="Z16" s="25"/>
    </row>
    <row r="17" spans="1:26" s="34" customFormat="1" ht="13.8" x14ac:dyDescent="0.25">
      <c r="A17" s="79" t="s">
        <v>26</v>
      </c>
      <c r="B17" s="80"/>
      <c r="C17" s="80"/>
      <c r="D17" s="80"/>
      <c r="E17" s="81"/>
      <c r="F17" s="52">
        <v>3355</v>
      </c>
      <c r="G17" s="17"/>
      <c r="H17" s="17"/>
      <c r="I17" s="11">
        <f>H17-G17</f>
        <v>0</v>
      </c>
      <c r="J17" s="22"/>
      <c r="K17" s="17"/>
      <c r="L17" s="17"/>
      <c r="M17" s="11">
        <f>L17-K17</f>
        <v>0</v>
      </c>
      <c r="N17" s="22"/>
      <c r="O17" s="17"/>
      <c r="P17" s="17"/>
      <c r="Q17" s="11">
        <f t="shared" si="1"/>
        <v>0</v>
      </c>
      <c r="R17" s="22"/>
      <c r="S17" s="17"/>
      <c r="T17" s="17"/>
      <c r="U17" s="11">
        <f t="shared" si="2"/>
        <v>0</v>
      </c>
      <c r="V17" s="22"/>
      <c r="W17" s="12">
        <f t="shared" si="3"/>
        <v>0</v>
      </c>
      <c r="X17" s="12">
        <f t="shared" si="3"/>
        <v>0</v>
      </c>
      <c r="Y17" s="12">
        <f t="shared" si="3"/>
        <v>0</v>
      </c>
      <c r="Z17" s="25"/>
    </row>
    <row r="18" spans="1:26" s="34" customFormat="1" ht="13.8" x14ac:dyDescent="0.25">
      <c r="A18" s="79" t="s">
        <v>27</v>
      </c>
      <c r="B18" s="80"/>
      <c r="C18" s="80"/>
      <c r="D18" s="80"/>
      <c r="E18" s="81"/>
      <c r="F18" s="52">
        <v>3361</v>
      </c>
      <c r="G18" s="17"/>
      <c r="H18" s="17"/>
      <c r="I18" s="11">
        <f>H18-G18</f>
        <v>0</v>
      </c>
      <c r="J18" s="22"/>
      <c r="K18" s="17"/>
      <c r="L18" s="17"/>
      <c r="M18" s="11">
        <f>L18-K18</f>
        <v>0</v>
      </c>
      <c r="N18" s="22"/>
      <c r="O18" s="17"/>
      <c r="P18" s="17"/>
      <c r="Q18" s="11">
        <f t="shared" si="1"/>
        <v>0</v>
      </c>
      <c r="R18" s="22"/>
      <c r="S18" s="17"/>
      <c r="T18" s="17"/>
      <c r="U18" s="11">
        <f t="shared" si="2"/>
        <v>0</v>
      </c>
      <c r="V18" s="22"/>
      <c r="W18" s="12">
        <f t="shared" si="3"/>
        <v>0</v>
      </c>
      <c r="X18" s="12">
        <f t="shared" si="3"/>
        <v>0</v>
      </c>
      <c r="Y18" s="12">
        <f t="shared" si="3"/>
        <v>0</v>
      </c>
      <c r="Z18" s="25"/>
    </row>
    <row r="19" spans="1:26" s="34" customFormat="1" ht="13.8" x14ac:dyDescent="0.25">
      <c r="A19" s="79" t="s">
        <v>28</v>
      </c>
      <c r="B19" s="80"/>
      <c r="C19" s="80"/>
      <c r="D19" s="80"/>
      <c r="E19" s="81"/>
      <c r="F19" s="52" t="s">
        <v>29</v>
      </c>
      <c r="G19" s="18"/>
      <c r="H19" s="17"/>
      <c r="I19" s="11">
        <f>H19-G19</f>
        <v>0</v>
      </c>
      <c r="J19" s="22"/>
      <c r="K19" s="17"/>
      <c r="L19" s="17"/>
      <c r="M19" s="11">
        <f>L19-K19</f>
        <v>0</v>
      </c>
      <c r="N19" s="22"/>
      <c r="O19" s="17"/>
      <c r="P19" s="17"/>
      <c r="Q19" s="11">
        <f t="shared" si="1"/>
        <v>0</v>
      </c>
      <c r="R19" s="22"/>
      <c r="S19" s="17"/>
      <c r="T19" s="17"/>
      <c r="U19" s="11">
        <f t="shared" si="2"/>
        <v>0</v>
      </c>
      <c r="V19" s="22"/>
      <c r="W19" s="12">
        <f t="shared" si="3"/>
        <v>0</v>
      </c>
      <c r="X19" s="12">
        <f t="shared" si="3"/>
        <v>0</v>
      </c>
      <c r="Y19" s="12">
        <f t="shared" si="3"/>
        <v>0</v>
      </c>
      <c r="Z19" s="25"/>
    </row>
    <row r="20" spans="1:26" s="34" customFormat="1" ht="13.8" x14ac:dyDescent="0.25">
      <c r="A20" s="79" t="s">
        <v>30</v>
      </c>
      <c r="B20" s="80"/>
      <c r="C20" s="80"/>
      <c r="D20" s="80"/>
      <c r="E20" s="81"/>
      <c r="F20" s="52"/>
      <c r="G20" s="11"/>
      <c r="H20" s="11"/>
      <c r="I20" s="11"/>
      <c r="J20" s="22"/>
      <c r="K20" s="11"/>
      <c r="L20" s="11"/>
      <c r="M20" s="11"/>
      <c r="N20" s="22"/>
      <c r="O20" s="11"/>
      <c r="P20" s="11"/>
      <c r="Q20" s="11"/>
      <c r="R20" s="22"/>
      <c r="S20" s="11"/>
      <c r="T20" s="11"/>
      <c r="U20" s="11"/>
      <c r="V20" s="22"/>
      <c r="W20" s="11"/>
      <c r="X20" s="11"/>
      <c r="Y20" s="11"/>
      <c r="Z20" s="25"/>
    </row>
    <row r="21" spans="1:26" s="34" customFormat="1" ht="13.8" x14ac:dyDescent="0.25">
      <c r="A21" s="79" t="s">
        <v>31</v>
      </c>
      <c r="B21" s="80"/>
      <c r="C21" s="80"/>
      <c r="D21" s="80"/>
      <c r="E21" s="81"/>
      <c r="F21" s="52">
        <v>3430</v>
      </c>
      <c r="G21" s="17"/>
      <c r="H21" s="17"/>
      <c r="I21" s="11">
        <f t="shared" ref="I21:I26" si="4">H21-G21</f>
        <v>0</v>
      </c>
      <c r="J21" s="22"/>
      <c r="K21" s="17"/>
      <c r="L21" s="17"/>
      <c r="M21" s="11">
        <f t="shared" ref="M21:M26" si="5">L21-K21</f>
        <v>0</v>
      </c>
      <c r="N21" s="22"/>
      <c r="O21" s="17"/>
      <c r="P21" s="17"/>
      <c r="Q21" s="11">
        <f t="shared" si="1"/>
        <v>0</v>
      </c>
      <c r="R21" s="22"/>
      <c r="S21" s="17"/>
      <c r="T21" s="17"/>
      <c r="U21" s="11">
        <f t="shared" si="2"/>
        <v>0</v>
      </c>
      <c r="V21" s="22"/>
      <c r="W21" s="12">
        <f t="shared" ref="W21:Y26" si="6">G21+K21+O21+S21</f>
        <v>0</v>
      </c>
      <c r="X21" s="12">
        <f t="shared" si="6"/>
        <v>0</v>
      </c>
      <c r="Y21" s="12">
        <f t="shared" si="6"/>
        <v>0</v>
      </c>
      <c r="Z21" s="25"/>
    </row>
    <row r="22" spans="1:26" s="34" customFormat="1" ht="13.8" x14ac:dyDescent="0.25">
      <c r="A22" s="79" t="s">
        <v>32</v>
      </c>
      <c r="B22" s="80"/>
      <c r="C22" s="80"/>
      <c r="D22" s="80"/>
      <c r="E22" s="81"/>
      <c r="F22" s="52">
        <v>3413</v>
      </c>
      <c r="G22" s="17"/>
      <c r="H22" s="17"/>
      <c r="I22" s="11">
        <f t="shared" si="4"/>
        <v>0</v>
      </c>
      <c r="J22" s="22"/>
      <c r="K22" s="17"/>
      <c r="L22" s="17"/>
      <c r="M22" s="11">
        <f t="shared" si="5"/>
        <v>0</v>
      </c>
      <c r="N22" s="22"/>
      <c r="O22" s="17"/>
      <c r="P22" s="17"/>
      <c r="Q22" s="11">
        <f t="shared" si="1"/>
        <v>0</v>
      </c>
      <c r="R22" s="22"/>
      <c r="S22" s="17"/>
      <c r="T22" s="17"/>
      <c r="U22" s="11">
        <f t="shared" si="2"/>
        <v>0</v>
      </c>
      <c r="V22" s="22"/>
      <c r="W22" s="12">
        <f t="shared" si="6"/>
        <v>0</v>
      </c>
      <c r="X22" s="12">
        <f t="shared" si="6"/>
        <v>0</v>
      </c>
      <c r="Y22" s="12">
        <f t="shared" si="6"/>
        <v>0</v>
      </c>
      <c r="Z22" s="25"/>
    </row>
    <row r="23" spans="1:26" s="34" customFormat="1" ht="13.8" x14ac:dyDescent="0.25">
      <c r="A23" s="79" t="s">
        <v>33</v>
      </c>
      <c r="B23" s="80"/>
      <c r="C23" s="80"/>
      <c r="D23" s="80"/>
      <c r="E23" s="81"/>
      <c r="F23" s="52" t="s">
        <v>34</v>
      </c>
      <c r="G23" s="17"/>
      <c r="H23" s="17"/>
      <c r="I23" s="11">
        <f t="shared" si="4"/>
        <v>0</v>
      </c>
      <c r="J23" s="22"/>
      <c r="K23" s="17"/>
      <c r="L23" s="17"/>
      <c r="M23" s="11">
        <f t="shared" si="5"/>
        <v>0</v>
      </c>
      <c r="N23" s="22"/>
      <c r="O23" s="17"/>
      <c r="P23" s="17"/>
      <c r="Q23" s="11">
        <f t="shared" si="1"/>
        <v>0</v>
      </c>
      <c r="R23" s="22"/>
      <c r="S23" s="17"/>
      <c r="T23" s="17"/>
      <c r="U23" s="11">
        <f t="shared" si="2"/>
        <v>0</v>
      </c>
      <c r="V23" s="22"/>
      <c r="W23" s="12">
        <f t="shared" si="6"/>
        <v>0</v>
      </c>
      <c r="X23" s="12">
        <f t="shared" si="6"/>
        <v>0</v>
      </c>
      <c r="Y23" s="12">
        <f t="shared" si="6"/>
        <v>0</v>
      </c>
      <c r="Z23" s="25"/>
    </row>
    <row r="24" spans="1:26" s="34" customFormat="1" ht="13.8" x14ac:dyDescent="0.25">
      <c r="A24" s="82"/>
      <c r="B24" s="83"/>
      <c r="C24" s="83"/>
      <c r="D24" s="83"/>
      <c r="E24" s="84"/>
      <c r="F24" s="19"/>
      <c r="G24" s="17"/>
      <c r="H24" s="17"/>
      <c r="I24" s="11">
        <f t="shared" si="4"/>
        <v>0</v>
      </c>
      <c r="J24" s="22"/>
      <c r="K24" s="17"/>
      <c r="L24" s="17"/>
      <c r="M24" s="11">
        <f t="shared" si="5"/>
        <v>0</v>
      </c>
      <c r="N24" s="22"/>
      <c r="O24" s="17"/>
      <c r="P24" s="17"/>
      <c r="Q24" s="11">
        <f t="shared" si="1"/>
        <v>0</v>
      </c>
      <c r="R24" s="22"/>
      <c r="S24" s="17"/>
      <c r="T24" s="17"/>
      <c r="U24" s="11">
        <f t="shared" si="2"/>
        <v>0</v>
      </c>
      <c r="V24" s="22"/>
      <c r="W24" s="12">
        <f t="shared" si="6"/>
        <v>0</v>
      </c>
      <c r="X24" s="12">
        <f t="shared" si="6"/>
        <v>0</v>
      </c>
      <c r="Y24" s="12">
        <f t="shared" si="6"/>
        <v>0</v>
      </c>
      <c r="Z24" s="25"/>
    </row>
    <row r="25" spans="1:26" s="34" customFormat="1" ht="13.8" x14ac:dyDescent="0.25">
      <c r="A25" s="82"/>
      <c r="B25" s="83"/>
      <c r="C25" s="83"/>
      <c r="D25" s="83"/>
      <c r="E25" s="84"/>
      <c r="F25" s="19"/>
      <c r="G25" s="17"/>
      <c r="H25" s="17"/>
      <c r="I25" s="11">
        <f t="shared" si="4"/>
        <v>0</v>
      </c>
      <c r="J25" s="22"/>
      <c r="K25" s="17"/>
      <c r="L25" s="17"/>
      <c r="M25" s="11">
        <f t="shared" si="5"/>
        <v>0</v>
      </c>
      <c r="N25" s="22"/>
      <c r="O25" s="17"/>
      <c r="P25" s="17"/>
      <c r="Q25" s="11">
        <f t="shared" si="1"/>
        <v>0</v>
      </c>
      <c r="R25" s="22"/>
      <c r="S25" s="17"/>
      <c r="T25" s="17"/>
      <c r="U25" s="11">
        <f t="shared" si="2"/>
        <v>0</v>
      </c>
      <c r="V25" s="22"/>
      <c r="W25" s="12">
        <f t="shared" si="6"/>
        <v>0</v>
      </c>
      <c r="X25" s="12">
        <f t="shared" si="6"/>
        <v>0</v>
      </c>
      <c r="Y25" s="12">
        <f t="shared" si="6"/>
        <v>0</v>
      </c>
      <c r="Z25" s="25"/>
    </row>
    <row r="26" spans="1:26" s="34" customFormat="1" ht="13.8" x14ac:dyDescent="0.25">
      <c r="A26" s="82"/>
      <c r="B26" s="83"/>
      <c r="C26" s="83"/>
      <c r="D26" s="83"/>
      <c r="E26" s="84"/>
      <c r="F26" s="19"/>
      <c r="G26" s="17"/>
      <c r="H26" s="17"/>
      <c r="I26" s="11">
        <f t="shared" si="4"/>
        <v>0</v>
      </c>
      <c r="J26" s="22"/>
      <c r="K26" s="17"/>
      <c r="L26" s="17"/>
      <c r="M26" s="11">
        <f t="shared" si="5"/>
        <v>0</v>
      </c>
      <c r="N26" s="22"/>
      <c r="O26" s="17"/>
      <c r="P26" s="17"/>
      <c r="Q26" s="11">
        <f t="shared" si="1"/>
        <v>0</v>
      </c>
      <c r="R26" s="22"/>
      <c r="S26" s="17"/>
      <c r="T26" s="17"/>
      <c r="U26" s="11">
        <f t="shared" si="2"/>
        <v>0</v>
      </c>
      <c r="V26" s="22"/>
      <c r="W26" s="12">
        <f t="shared" si="6"/>
        <v>0</v>
      </c>
      <c r="X26" s="12">
        <f t="shared" si="6"/>
        <v>0</v>
      </c>
      <c r="Y26" s="12">
        <f t="shared" si="6"/>
        <v>0</v>
      </c>
      <c r="Z26" s="25"/>
    </row>
    <row r="27" spans="1:26" s="34" customFormat="1" ht="27.75" customHeight="1" x14ac:dyDescent="0.25">
      <c r="A27" s="85" t="s">
        <v>35</v>
      </c>
      <c r="B27" s="86"/>
      <c r="C27" s="86"/>
      <c r="D27" s="86"/>
      <c r="E27" s="87"/>
      <c r="F27" s="51"/>
      <c r="G27" s="12">
        <f>SUM(G12:G26)</f>
        <v>2945565.4152473924</v>
      </c>
      <c r="H27" s="12">
        <f>SUM(H12:H26)</f>
        <v>3935206.1769969673</v>
      </c>
      <c r="I27" s="12">
        <f>SUM(I12:I26)</f>
        <v>989640.76174957491</v>
      </c>
      <c r="J27" s="22"/>
      <c r="K27" s="12">
        <f>SUM(K12:K26)</f>
        <v>215431.26</v>
      </c>
      <c r="L27" s="12">
        <f>SUM(L12:L26)</f>
        <v>215431.26</v>
      </c>
      <c r="M27" s="12">
        <f>SUM(M12:M26)</f>
        <v>0</v>
      </c>
      <c r="N27" s="22"/>
      <c r="O27" s="12">
        <f>SUM(O12:O26)</f>
        <v>0</v>
      </c>
      <c r="P27" s="12">
        <f>SUM(P12:P26)</f>
        <v>0</v>
      </c>
      <c r="Q27" s="12">
        <f>SUM(Q12:Q26)</f>
        <v>0</v>
      </c>
      <c r="R27" s="22"/>
      <c r="S27" s="12">
        <f>SUM(S12:S26)</f>
        <v>0</v>
      </c>
      <c r="T27" s="12">
        <f>SUM(T12:T26)</f>
        <v>0</v>
      </c>
      <c r="U27" s="12">
        <f>SUM(U12:U26)</f>
        <v>0</v>
      </c>
      <c r="V27" s="22"/>
      <c r="W27" s="12">
        <f>SUM(W12:W26)</f>
        <v>3160996.6752473926</v>
      </c>
      <c r="X27" s="12">
        <f>SUM(X12:X26)</f>
        <v>4150637.4369969675</v>
      </c>
      <c r="Y27" s="12">
        <f>SUM(Y12:Y26)</f>
        <v>989640.76174957491</v>
      </c>
      <c r="Z27" s="25"/>
    </row>
    <row r="28" spans="1:26" s="34" customFormat="1" ht="13.8" x14ac:dyDescent="0.25">
      <c r="A28" s="73" t="s">
        <v>36</v>
      </c>
      <c r="B28" s="74"/>
      <c r="C28" s="74"/>
      <c r="D28" s="74"/>
      <c r="E28" s="75"/>
      <c r="F28" s="47"/>
      <c r="G28" s="13"/>
      <c r="H28" s="13"/>
      <c r="I28" s="13"/>
      <c r="J28" s="22"/>
      <c r="K28" s="13"/>
      <c r="L28" s="13"/>
      <c r="M28" s="13"/>
      <c r="N28" s="22"/>
      <c r="O28" s="13"/>
      <c r="P28" s="13"/>
      <c r="Q28" s="13"/>
      <c r="R28" s="22"/>
      <c r="S28" s="13"/>
      <c r="T28" s="13"/>
      <c r="U28" s="13"/>
      <c r="V28" s="22"/>
      <c r="W28" s="13"/>
      <c r="X28" s="13"/>
      <c r="Y28" s="13"/>
      <c r="Z28" s="25"/>
    </row>
    <row r="29" spans="1:26" s="34" customFormat="1" ht="13.8" x14ac:dyDescent="0.25">
      <c r="A29" s="79" t="s">
        <v>37</v>
      </c>
      <c r="B29" s="80"/>
      <c r="C29" s="80"/>
      <c r="D29" s="80"/>
      <c r="E29" s="81"/>
      <c r="F29" s="52">
        <v>5000</v>
      </c>
      <c r="G29" s="17">
        <f>2882478.85002513-K29</f>
        <v>2667047.5900251297</v>
      </c>
      <c r="H29" s="17">
        <f>2852372.15581532-L29</f>
        <v>2636940.8958153203</v>
      </c>
      <c r="I29" s="11">
        <f t="shared" ref="I29:I45" si="7">H29-G29</f>
        <v>-30106.694209809415</v>
      </c>
      <c r="J29" s="22"/>
      <c r="K29" s="17">
        <v>215431.26</v>
      </c>
      <c r="L29" s="17">
        <v>215431.26</v>
      </c>
      <c r="M29" s="11">
        <f t="shared" ref="M29:M45" si="8">L29-K29</f>
        <v>0</v>
      </c>
      <c r="N29" s="22"/>
      <c r="O29" s="17"/>
      <c r="P29" s="17"/>
      <c r="Q29" s="11">
        <f t="shared" ref="Q29:Q45" si="9">P29-O29</f>
        <v>0</v>
      </c>
      <c r="R29" s="22"/>
      <c r="S29" s="17"/>
      <c r="T29" s="17"/>
      <c r="U29" s="11">
        <f t="shared" ref="U29:U45" si="10">T29-S29</f>
        <v>0</v>
      </c>
      <c r="V29" s="22"/>
      <c r="W29" s="12">
        <f t="shared" ref="W29:W45" si="11">G29+K29+O29+S29</f>
        <v>2882478.8500251295</v>
      </c>
      <c r="X29" s="12">
        <f t="shared" ref="X29:X45" si="12">H29+L29+P29+T29</f>
        <v>2852372.1558153201</v>
      </c>
      <c r="Y29" s="12">
        <f t="shared" ref="Y29:Y45" si="13">I29+M29+Q29+U29</f>
        <v>-30106.694209809415</v>
      </c>
      <c r="Z29" s="25"/>
    </row>
    <row r="30" spans="1:26" s="34" customFormat="1" ht="13.8" x14ac:dyDescent="0.25">
      <c r="A30" s="79" t="s">
        <v>38</v>
      </c>
      <c r="B30" s="80"/>
      <c r="C30" s="80"/>
      <c r="D30" s="80"/>
      <c r="E30" s="81"/>
      <c r="F30" s="52">
        <v>6000</v>
      </c>
      <c r="G30" s="17">
        <v>1216273.8684231851</v>
      </c>
      <c r="H30" s="17">
        <v>1216273.8684231851</v>
      </c>
      <c r="I30" s="11">
        <f t="shared" si="7"/>
        <v>0</v>
      </c>
      <c r="J30" s="22"/>
      <c r="K30" s="17"/>
      <c r="L30" s="17"/>
      <c r="M30" s="11">
        <f t="shared" si="8"/>
        <v>0</v>
      </c>
      <c r="N30" s="22"/>
      <c r="O30" s="17"/>
      <c r="P30" s="17"/>
      <c r="Q30" s="11">
        <f t="shared" si="9"/>
        <v>0</v>
      </c>
      <c r="R30" s="22"/>
      <c r="S30" s="17"/>
      <c r="T30" s="17"/>
      <c r="U30" s="11">
        <f t="shared" si="10"/>
        <v>0</v>
      </c>
      <c r="V30" s="22"/>
      <c r="W30" s="12">
        <f t="shared" si="11"/>
        <v>1216273.8684231851</v>
      </c>
      <c r="X30" s="12">
        <f t="shared" si="12"/>
        <v>1216273.8684231851</v>
      </c>
      <c r="Y30" s="12">
        <f t="shared" si="13"/>
        <v>0</v>
      </c>
      <c r="Z30" s="25"/>
    </row>
    <row r="31" spans="1:26" s="34" customFormat="1" ht="13.8" x14ac:dyDescent="0.25">
      <c r="A31" s="79" t="s">
        <v>39</v>
      </c>
      <c r="B31" s="80"/>
      <c r="C31" s="80"/>
      <c r="D31" s="80"/>
      <c r="E31" s="81"/>
      <c r="F31" s="52">
        <v>7100</v>
      </c>
      <c r="G31" s="17">
        <v>0</v>
      </c>
      <c r="H31" s="17">
        <v>0</v>
      </c>
      <c r="I31" s="11">
        <f t="shared" si="7"/>
        <v>0</v>
      </c>
      <c r="J31" s="22"/>
      <c r="K31" s="17"/>
      <c r="L31" s="17"/>
      <c r="M31" s="11">
        <f t="shared" si="8"/>
        <v>0</v>
      </c>
      <c r="N31" s="22"/>
      <c r="O31" s="17"/>
      <c r="P31" s="17"/>
      <c r="Q31" s="11">
        <f t="shared" si="9"/>
        <v>0</v>
      </c>
      <c r="R31" s="22"/>
      <c r="S31" s="17"/>
      <c r="T31" s="17"/>
      <c r="U31" s="11">
        <f t="shared" si="10"/>
        <v>0</v>
      </c>
      <c r="V31" s="22"/>
      <c r="W31" s="12">
        <f t="shared" si="11"/>
        <v>0</v>
      </c>
      <c r="X31" s="12">
        <f t="shared" si="12"/>
        <v>0</v>
      </c>
      <c r="Y31" s="12">
        <f t="shared" si="13"/>
        <v>0</v>
      </c>
      <c r="Z31" s="25"/>
    </row>
    <row r="32" spans="1:26" s="34" customFormat="1" ht="13.8" x14ac:dyDescent="0.25">
      <c r="A32" s="79" t="s">
        <v>40</v>
      </c>
      <c r="B32" s="80"/>
      <c r="C32" s="80"/>
      <c r="D32" s="80"/>
      <c r="E32" s="81"/>
      <c r="F32" s="52">
        <v>7300</v>
      </c>
      <c r="G32" s="17">
        <v>1220484.7310184403</v>
      </c>
      <c r="H32" s="17">
        <v>1223791.0296277213</v>
      </c>
      <c r="I32" s="11">
        <f t="shared" si="7"/>
        <v>3306.2986092809588</v>
      </c>
      <c r="J32" s="22"/>
      <c r="K32" s="17"/>
      <c r="L32" s="17"/>
      <c r="M32" s="11">
        <f t="shared" si="8"/>
        <v>0</v>
      </c>
      <c r="N32" s="22"/>
      <c r="O32" s="17"/>
      <c r="P32" s="17"/>
      <c r="Q32" s="11">
        <f t="shared" si="9"/>
        <v>0</v>
      </c>
      <c r="R32" s="22"/>
      <c r="S32" s="17"/>
      <c r="T32" s="17"/>
      <c r="U32" s="11">
        <f t="shared" si="10"/>
        <v>0</v>
      </c>
      <c r="V32" s="22"/>
      <c r="W32" s="12">
        <f t="shared" si="11"/>
        <v>1220484.7310184403</v>
      </c>
      <c r="X32" s="12">
        <f t="shared" si="12"/>
        <v>1223791.0296277213</v>
      </c>
      <c r="Y32" s="12">
        <f t="shared" si="13"/>
        <v>3306.2986092809588</v>
      </c>
      <c r="Z32" s="25"/>
    </row>
    <row r="33" spans="1:26" s="34" customFormat="1" ht="13.8" x14ac:dyDescent="0.25">
      <c r="A33" s="79" t="s">
        <v>41</v>
      </c>
      <c r="B33" s="80"/>
      <c r="C33" s="80"/>
      <c r="D33" s="80"/>
      <c r="E33" s="81"/>
      <c r="F33" s="52">
        <v>7400</v>
      </c>
      <c r="G33" s="17">
        <v>77967.666666666672</v>
      </c>
      <c r="H33" s="17">
        <v>77967.666666666672</v>
      </c>
      <c r="I33" s="11">
        <f t="shared" si="7"/>
        <v>0</v>
      </c>
      <c r="J33" s="22"/>
      <c r="K33" s="17"/>
      <c r="L33" s="17"/>
      <c r="M33" s="11">
        <f t="shared" si="8"/>
        <v>0</v>
      </c>
      <c r="N33" s="22"/>
      <c r="O33" s="17"/>
      <c r="P33" s="17"/>
      <c r="Q33" s="11">
        <f t="shared" si="9"/>
        <v>0</v>
      </c>
      <c r="R33" s="22"/>
      <c r="S33" s="17"/>
      <c r="T33" s="17"/>
      <c r="U33" s="11">
        <f t="shared" si="10"/>
        <v>0</v>
      </c>
      <c r="V33" s="22"/>
      <c r="W33" s="12">
        <f t="shared" si="11"/>
        <v>77967.666666666672</v>
      </c>
      <c r="X33" s="12">
        <f t="shared" si="12"/>
        <v>77967.666666666672</v>
      </c>
      <c r="Y33" s="12">
        <f t="shared" si="13"/>
        <v>0</v>
      </c>
      <c r="Z33" s="25"/>
    </row>
    <row r="34" spans="1:26" s="34" customFormat="1" ht="13.8" x14ac:dyDescent="0.25">
      <c r="A34" s="79" t="s">
        <v>42</v>
      </c>
      <c r="B34" s="80"/>
      <c r="C34" s="80"/>
      <c r="D34" s="80"/>
      <c r="E34" s="81"/>
      <c r="F34" s="52">
        <v>7500</v>
      </c>
      <c r="G34" s="17">
        <v>58911.308304947845</v>
      </c>
      <c r="H34" s="17">
        <v>78704.123539939348</v>
      </c>
      <c r="I34" s="11">
        <f t="shared" si="7"/>
        <v>19792.815234991504</v>
      </c>
      <c r="J34" s="22"/>
      <c r="K34" s="17"/>
      <c r="L34" s="17"/>
      <c r="M34" s="11">
        <f t="shared" si="8"/>
        <v>0</v>
      </c>
      <c r="N34" s="22"/>
      <c r="O34" s="17"/>
      <c r="P34" s="17"/>
      <c r="Q34" s="11">
        <f t="shared" si="9"/>
        <v>0</v>
      </c>
      <c r="R34" s="22"/>
      <c r="S34" s="17"/>
      <c r="T34" s="17"/>
      <c r="U34" s="11">
        <f t="shared" si="10"/>
        <v>0</v>
      </c>
      <c r="V34" s="22"/>
      <c r="W34" s="12">
        <f t="shared" si="11"/>
        <v>58911.308304947845</v>
      </c>
      <c r="X34" s="12">
        <f t="shared" si="12"/>
        <v>78704.123539939348</v>
      </c>
      <c r="Y34" s="12">
        <f t="shared" si="13"/>
        <v>19792.815234991504</v>
      </c>
      <c r="Z34" s="25"/>
    </row>
    <row r="35" spans="1:26" s="34" customFormat="1" ht="13.8" x14ac:dyDescent="0.25">
      <c r="A35" s="79" t="s">
        <v>43</v>
      </c>
      <c r="B35" s="80"/>
      <c r="C35" s="80"/>
      <c r="D35" s="80"/>
      <c r="E35" s="81"/>
      <c r="F35" s="52">
        <v>7600</v>
      </c>
      <c r="G35" s="17">
        <v>0</v>
      </c>
      <c r="H35" s="17">
        <v>0</v>
      </c>
      <c r="I35" s="11">
        <f t="shared" si="7"/>
        <v>0</v>
      </c>
      <c r="J35" s="22"/>
      <c r="K35" s="17"/>
      <c r="L35" s="17"/>
      <c r="M35" s="11">
        <f t="shared" si="8"/>
        <v>0</v>
      </c>
      <c r="N35" s="22"/>
      <c r="O35" s="17"/>
      <c r="P35" s="17"/>
      <c r="Q35" s="11">
        <f t="shared" si="9"/>
        <v>0</v>
      </c>
      <c r="R35" s="22"/>
      <c r="S35" s="17"/>
      <c r="T35" s="17"/>
      <c r="U35" s="11">
        <f t="shared" si="10"/>
        <v>0</v>
      </c>
      <c r="V35" s="22"/>
      <c r="W35" s="12">
        <f t="shared" si="11"/>
        <v>0</v>
      </c>
      <c r="X35" s="12">
        <f t="shared" si="12"/>
        <v>0</v>
      </c>
      <c r="Y35" s="12">
        <f t="shared" si="13"/>
        <v>0</v>
      </c>
      <c r="Z35" s="25"/>
    </row>
    <row r="36" spans="1:26" s="34" customFormat="1" ht="13.8" x14ac:dyDescent="0.25">
      <c r="A36" s="79" t="s">
        <v>44</v>
      </c>
      <c r="B36" s="80"/>
      <c r="C36" s="80"/>
      <c r="D36" s="80"/>
      <c r="E36" s="81"/>
      <c r="F36" s="52">
        <v>7700</v>
      </c>
      <c r="G36" s="17">
        <v>794511.06650993787</v>
      </c>
      <c r="H36" s="17">
        <v>933060.77315487829</v>
      </c>
      <c r="I36" s="11">
        <f t="shared" si="7"/>
        <v>138549.70664494042</v>
      </c>
      <c r="J36" s="22"/>
      <c r="K36" s="17"/>
      <c r="L36" s="17"/>
      <c r="M36" s="11">
        <f t="shared" si="8"/>
        <v>0</v>
      </c>
      <c r="N36" s="22"/>
      <c r="O36" s="17"/>
      <c r="P36" s="17"/>
      <c r="Q36" s="11">
        <f t="shared" si="9"/>
        <v>0</v>
      </c>
      <c r="R36" s="22"/>
      <c r="S36" s="17"/>
      <c r="T36" s="17"/>
      <c r="U36" s="11">
        <f>T36-S36</f>
        <v>0</v>
      </c>
      <c r="V36" s="22"/>
      <c r="W36" s="12">
        <f t="shared" si="11"/>
        <v>794511.06650993787</v>
      </c>
      <c r="X36" s="12">
        <f t="shared" si="12"/>
        <v>933060.77315487829</v>
      </c>
      <c r="Y36" s="12">
        <f t="shared" si="13"/>
        <v>138549.70664494042</v>
      </c>
      <c r="Z36" s="25"/>
    </row>
    <row r="37" spans="1:26" s="34" customFormat="1" ht="13.8" x14ac:dyDescent="0.25">
      <c r="A37" s="79" t="s">
        <v>45</v>
      </c>
      <c r="B37" s="80"/>
      <c r="C37" s="80"/>
      <c r="D37" s="80"/>
      <c r="E37" s="81"/>
      <c r="F37" s="52">
        <v>7800</v>
      </c>
      <c r="G37" s="17">
        <v>0</v>
      </c>
      <c r="H37" s="17">
        <v>0</v>
      </c>
      <c r="I37" s="11">
        <f t="shared" si="7"/>
        <v>0</v>
      </c>
      <c r="J37" s="22"/>
      <c r="K37" s="17"/>
      <c r="L37" s="17"/>
      <c r="M37" s="11">
        <f t="shared" si="8"/>
        <v>0</v>
      </c>
      <c r="N37" s="22"/>
      <c r="O37" s="17"/>
      <c r="P37" s="17"/>
      <c r="Q37" s="11">
        <f t="shared" si="9"/>
        <v>0</v>
      </c>
      <c r="R37" s="22"/>
      <c r="S37" s="17"/>
      <c r="T37" s="17"/>
      <c r="U37" s="11">
        <f t="shared" si="10"/>
        <v>0</v>
      </c>
      <c r="V37" s="22"/>
      <c r="W37" s="12">
        <f t="shared" si="11"/>
        <v>0</v>
      </c>
      <c r="X37" s="12">
        <f t="shared" si="12"/>
        <v>0</v>
      </c>
      <c r="Y37" s="12">
        <f t="shared" si="13"/>
        <v>0</v>
      </c>
      <c r="Z37" s="25"/>
    </row>
    <row r="38" spans="1:26" s="34" customFormat="1" ht="13.8" x14ac:dyDescent="0.25">
      <c r="A38" s="79" t="s">
        <v>46</v>
      </c>
      <c r="B38" s="80"/>
      <c r="C38" s="80"/>
      <c r="D38" s="80"/>
      <c r="E38" s="81"/>
      <c r="F38" s="52">
        <v>7900</v>
      </c>
      <c r="G38" s="17"/>
      <c r="H38" s="17"/>
      <c r="I38" s="11">
        <f t="shared" si="7"/>
        <v>0</v>
      </c>
      <c r="J38" s="22"/>
      <c r="K38" s="17"/>
      <c r="L38" s="17"/>
      <c r="M38" s="11">
        <f t="shared" si="8"/>
        <v>0</v>
      </c>
      <c r="N38" s="22"/>
      <c r="O38" s="17"/>
      <c r="P38" s="17"/>
      <c r="Q38" s="11">
        <f t="shared" si="9"/>
        <v>0</v>
      </c>
      <c r="R38" s="22"/>
      <c r="S38" s="17"/>
      <c r="T38" s="17"/>
      <c r="U38" s="11">
        <f t="shared" si="10"/>
        <v>0</v>
      </c>
      <c r="V38" s="22"/>
      <c r="W38" s="12">
        <f t="shared" si="11"/>
        <v>0</v>
      </c>
      <c r="X38" s="12">
        <f t="shared" si="12"/>
        <v>0</v>
      </c>
      <c r="Y38" s="12">
        <f t="shared" si="13"/>
        <v>0</v>
      </c>
      <c r="Z38" s="25"/>
    </row>
    <row r="39" spans="1:26" s="34" customFormat="1" ht="13.8" x14ac:dyDescent="0.25">
      <c r="A39" s="79" t="s">
        <v>47</v>
      </c>
      <c r="B39" s="80"/>
      <c r="C39" s="80"/>
      <c r="D39" s="80"/>
      <c r="E39" s="81"/>
      <c r="F39" s="52">
        <v>8100</v>
      </c>
      <c r="G39" s="17">
        <v>0</v>
      </c>
      <c r="H39" s="17">
        <v>0</v>
      </c>
      <c r="I39" s="11">
        <f t="shared" si="7"/>
        <v>0</v>
      </c>
      <c r="J39" s="22"/>
      <c r="K39" s="17"/>
      <c r="L39" s="17"/>
      <c r="M39" s="11">
        <f t="shared" si="8"/>
        <v>0</v>
      </c>
      <c r="N39" s="22"/>
      <c r="O39" s="17"/>
      <c r="P39" s="17"/>
      <c r="Q39" s="11">
        <f t="shared" si="9"/>
        <v>0</v>
      </c>
      <c r="R39" s="22"/>
      <c r="S39" s="17"/>
      <c r="T39" s="17"/>
      <c r="U39" s="11">
        <f t="shared" si="10"/>
        <v>0</v>
      </c>
      <c r="V39" s="22"/>
      <c r="W39" s="12">
        <f t="shared" si="11"/>
        <v>0</v>
      </c>
      <c r="X39" s="12">
        <f t="shared" si="12"/>
        <v>0</v>
      </c>
      <c r="Y39" s="12">
        <f t="shared" si="13"/>
        <v>0</v>
      </c>
      <c r="Z39" s="25"/>
    </row>
    <row r="40" spans="1:26" s="34" customFormat="1" ht="13.8" x14ac:dyDescent="0.25">
      <c r="A40" s="79" t="s">
        <v>48</v>
      </c>
      <c r="B40" s="80"/>
      <c r="C40" s="80"/>
      <c r="D40" s="80"/>
      <c r="E40" s="81"/>
      <c r="F40" s="52">
        <v>8200</v>
      </c>
      <c r="G40" s="17">
        <v>527083.74452666997</v>
      </c>
      <c r="H40" s="17">
        <v>527083.74452666997</v>
      </c>
      <c r="I40" s="11">
        <f t="shared" si="7"/>
        <v>0</v>
      </c>
      <c r="J40" s="22"/>
      <c r="K40" s="17"/>
      <c r="L40" s="17"/>
      <c r="M40" s="11">
        <f t="shared" si="8"/>
        <v>0</v>
      </c>
      <c r="N40" s="22"/>
      <c r="O40" s="17"/>
      <c r="P40" s="17"/>
      <c r="Q40" s="11">
        <f t="shared" si="9"/>
        <v>0</v>
      </c>
      <c r="R40" s="22"/>
      <c r="S40" s="17"/>
      <c r="T40" s="17"/>
      <c r="U40" s="11">
        <f t="shared" si="10"/>
        <v>0</v>
      </c>
      <c r="V40" s="22"/>
      <c r="W40" s="12">
        <f t="shared" si="11"/>
        <v>527083.74452666997</v>
      </c>
      <c r="X40" s="12">
        <f t="shared" si="12"/>
        <v>527083.74452666997</v>
      </c>
      <c r="Y40" s="12">
        <f t="shared" si="13"/>
        <v>0</v>
      </c>
      <c r="Z40" s="25"/>
    </row>
    <row r="41" spans="1:26" s="34" customFormat="1" ht="13.8" x14ac:dyDescent="0.25">
      <c r="A41" s="79" t="s">
        <v>49</v>
      </c>
      <c r="B41" s="80"/>
      <c r="C41" s="80"/>
      <c r="D41" s="80"/>
      <c r="E41" s="81"/>
      <c r="F41" s="52">
        <v>9100</v>
      </c>
      <c r="G41" s="17">
        <v>0</v>
      </c>
      <c r="H41" s="17">
        <v>0</v>
      </c>
      <c r="I41" s="11">
        <f t="shared" si="7"/>
        <v>0</v>
      </c>
      <c r="J41" s="22"/>
      <c r="K41" s="17"/>
      <c r="L41" s="17"/>
      <c r="M41" s="11">
        <f t="shared" si="8"/>
        <v>0</v>
      </c>
      <c r="N41" s="22"/>
      <c r="O41" s="17"/>
      <c r="P41" s="17"/>
      <c r="Q41" s="11">
        <f t="shared" si="9"/>
        <v>0</v>
      </c>
      <c r="R41" s="22"/>
      <c r="S41" s="17"/>
      <c r="T41" s="17"/>
      <c r="U41" s="11">
        <f t="shared" si="10"/>
        <v>0</v>
      </c>
      <c r="V41" s="22"/>
      <c r="W41" s="12">
        <f t="shared" si="11"/>
        <v>0</v>
      </c>
      <c r="X41" s="12">
        <f t="shared" si="12"/>
        <v>0</v>
      </c>
      <c r="Y41" s="12">
        <f t="shared" si="13"/>
        <v>0</v>
      </c>
      <c r="Z41" s="25"/>
    </row>
    <row r="42" spans="1:26" s="34" customFormat="1" ht="13.8" x14ac:dyDescent="0.25">
      <c r="A42" s="79" t="s">
        <v>14</v>
      </c>
      <c r="B42" s="80"/>
      <c r="C42" s="80"/>
      <c r="D42" s="80"/>
      <c r="E42" s="81"/>
      <c r="F42" s="52">
        <v>9200</v>
      </c>
      <c r="G42" s="17">
        <v>0</v>
      </c>
      <c r="H42" s="17">
        <v>0</v>
      </c>
      <c r="I42" s="11">
        <f t="shared" si="7"/>
        <v>0</v>
      </c>
      <c r="J42" s="22"/>
      <c r="K42" s="17"/>
      <c r="L42" s="17"/>
      <c r="M42" s="11">
        <f t="shared" si="8"/>
        <v>0</v>
      </c>
      <c r="N42" s="22"/>
      <c r="O42" s="17"/>
      <c r="P42" s="17"/>
      <c r="Q42" s="11">
        <f t="shared" si="9"/>
        <v>0</v>
      </c>
      <c r="R42" s="22"/>
      <c r="S42" s="17"/>
      <c r="T42" s="17"/>
      <c r="U42" s="11">
        <f t="shared" si="10"/>
        <v>0</v>
      </c>
      <c r="V42" s="22"/>
      <c r="W42" s="12">
        <f t="shared" si="11"/>
        <v>0</v>
      </c>
      <c r="X42" s="12">
        <f t="shared" si="12"/>
        <v>0</v>
      </c>
      <c r="Y42" s="12">
        <f t="shared" si="13"/>
        <v>0</v>
      </c>
      <c r="Z42" s="25"/>
    </row>
    <row r="43" spans="1:26" s="34" customFormat="1" ht="13.8" x14ac:dyDescent="0.25">
      <c r="A43" s="82"/>
      <c r="B43" s="83"/>
      <c r="C43" s="83"/>
      <c r="D43" s="83"/>
      <c r="E43" s="84"/>
      <c r="F43" s="19"/>
      <c r="G43" s="17"/>
      <c r="H43" s="17"/>
      <c r="I43" s="11">
        <f t="shared" si="7"/>
        <v>0</v>
      </c>
      <c r="J43" s="22"/>
      <c r="K43" s="17"/>
      <c r="L43" s="17"/>
      <c r="M43" s="11">
        <f t="shared" si="8"/>
        <v>0</v>
      </c>
      <c r="N43" s="22"/>
      <c r="O43" s="17"/>
      <c r="P43" s="17"/>
      <c r="Q43" s="11">
        <f t="shared" si="9"/>
        <v>0</v>
      </c>
      <c r="R43" s="22"/>
      <c r="S43" s="17"/>
      <c r="T43" s="17"/>
      <c r="U43" s="11">
        <f t="shared" si="10"/>
        <v>0</v>
      </c>
      <c r="V43" s="22"/>
      <c r="W43" s="12">
        <f t="shared" si="11"/>
        <v>0</v>
      </c>
      <c r="X43" s="12">
        <f t="shared" si="12"/>
        <v>0</v>
      </c>
      <c r="Y43" s="12">
        <f t="shared" si="13"/>
        <v>0</v>
      </c>
      <c r="Z43" s="25"/>
    </row>
    <row r="44" spans="1:26" s="34" customFormat="1" ht="13.8" x14ac:dyDescent="0.25">
      <c r="A44" s="82"/>
      <c r="B44" s="83"/>
      <c r="C44" s="83"/>
      <c r="D44" s="83"/>
      <c r="E44" s="84"/>
      <c r="F44" s="19"/>
      <c r="G44" s="17"/>
      <c r="H44" s="17"/>
      <c r="I44" s="11">
        <f t="shared" si="7"/>
        <v>0</v>
      </c>
      <c r="J44" s="22"/>
      <c r="K44" s="17"/>
      <c r="L44" s="17"/>
      <c r="M44" s="11">
        <f t="shared" si="8"/>
        <v>0</v>
      </c>
      <c r="N44" s="22"/>
      <c r="O44" s="17"/>
      <c r="P44" s="17"/>
      <c r="Q44" s="11">
        <f t="shared" si="9"/>
        <v>0</v>
      </c>
      <c r="R44" s="22"/>
      <c r="S44" s="17"/>
      <c r="T44" s="17"/>
      <c r="U44" s="11">
        <f t="shared" si="10"/>
        <v>0</v>
      </c>
      <c r="V44" s="22"/>
      <c r="W44" s="12">
        <f t="shared" si="11"/>
        <v>0</v>
      </c>
      <c r="X44" s="12">
        <f t="shared" si="12"/>
        <v>0</v>
      </c>
      <c r="Y44" s="12">
        <f t="shared" si="13"/>
        <v>0</v>
      </c>
      <c r="Z44" s="25"/>
    </row>
    <row r="45" spans="1:26" s="34" customFormat="1" ht="13.8" x14ac:dyDescent="0.25">
      <c r="A45" s="82"/>
      <c r="B45" s="83"/>
      <c r="C45" s="83"/>
      <c r="D45" s="83"/>
      <c r="E45" s="84"/>
      <c r="F45" s="19"/>
      <c r="G45" s="17"/>
      <c r="H45" s="17"/>
      <c r="I45" s="11">
        <f t="shared" si="7"/>
        <v>0</v>
      </c>
      <c r="J45" s="22"/>
      <c r="K45" s="17"/>
      <c r="L45" s="17"/>
      <c r="M45" s="11">
        <f t="shared" si="8"/>
        <v>0</v>
      </c>
      <c r="N45" s="22"/>
      <c r="O45" s="17"/>
      <c r="P45" s="17"/>
      <c r="Q45" s="11">
        <f t="shared" si="9"/>
        <v>0</v>
      </c>
      <c r="R45" s="22"/>
      <c r="S45" s="17"/>
      <c r="T45" s="17"/>
      <c r="U45" s="11">
        <f t="shared" si="10"/>
        <v>0</v>
      </c>
      <c r="V45" s="22"/>
      <c r="W45" s="12">
        <f t="shared" si="11"/>
        <v>0</v>
      </c>
      <c r="X45" s="12">
        <f t="shared" si="12"/>
        <v>0</v>
      </c>
      <c r="Y45" s="12">
        <f t="shared" si="13"/>
        <v>0</v>
      </c>
      <c r="Z45" s="25"/>
    </row>
    <row r="46" spans="1:26" s="34" customFormat="1" ht="30.75" customHeight="1" x14ac:dyDescent="0.25">
      <c r="A46" s="85" t="s">
        <v>50</v>
      </c>
      <c r="B46" s="86"/>
      <c r="C46" s="86"/>
      <c r="D46" s="86"/>
      <c r="E46" s="87"/>
      <c r="F46" s="51"/>
      <c r="G46" s="12">
        <f>SUM(G29:G45)</f>
        <v>6562279.9754749788</v>
      </c>
      <c r="H46" s="12">
        <f>SUM(H29:H45)</f>
        <v>6693822.1017543813</v>
      </c>
      <c r="I46" s="11">
        <f>SUM(I29:I45)</f>
        <v>131542.12627940346</v>
      </c>
      <c r="J46" s="22"/>
      <c r="K46" s="12">
        <f>SUM(K29:K45)</f>
        <v>215431.26</v>
      </c>
      <c r="L46" s="12">
        <f>SUM(L29:L45)</f>
        <v>215431.26</v>
      </c>
      <c r="M46" s="12">
        <f>SUM(M29:M45)</f>
        <v>0</v>
      </c>
      <c r="N46" s="22"/>
      <c r="O46" s="12">
        <f>SUM(O29:O45)</f>
        <v>0</v>
      </c>
      <c r="P46" s="12">
        <f>SUM(P29:P45)</f>
        <v>0</v>
      </c>
      <c r="Q46" s="12">
        <f>SUM(Q29:Q45)</f>
        <v>0</v>
      </c>
      <c r="R46" s="22"/>
      <c r="S46" s="12">
        <f>SUM(S29:S45)</f>
        <v>0</v>
      </c>
      <c r="T46" s="12">
        <f>SUM(T29:T45)</f>
        <v>0</v>
      </c>
      <c r="U46" s="12">
        <f>SUM(U29:U45)</f>
        <v>0</v>
      </c>
      <c r="V46" s="22"/>
      <c r="W46" s="12">
        <f>SUM(W29:W45)</f>
        <v>6777711.2354749786</v>
      </c>
      <c r="X46" s="12">
        <f>SUM(X29:X45)</f>
        <v>6909253.3617543811</v>
      </c>
      <c r="Y46" s="12">
        <f>SUM(Y29:Y45)</f>
        <v>131542.12627940346</v>
      </c>
      <c r="Z46" s="25"/>
    </row>
    <row r="47" spans="1:26" s="34" customFormat="1" ht="27.75" customHeight="1" x14ac:dyDescent="0.25">
      <c r="A47" s="85" t="s">
        <v>51</v>
      </c>
      <c r="B47" s="86"/>
      <c r="C47" s="86"/>
      <c r="D47" s="86"/>
      <c r="E47" s="87"/>
      <c r="F47" s="51"/>
      <c r="G47" s="12">
        <f>G27-G46</f>
        <v>-3616714.5602275864</v>
      </c>
      <c r="H47" s="12">
        <f>H27-H46</f>
        <v>-2758615.924757414</v>
      </c>
      <c r="I47" s="12">
        <f>I27-I46</f>
        <v>858098.63547017146</v>
      </c>
      <c r="J47" s="22"/>
      <c r="K47" s="12">
        <f>K27-K46</f>
        <v>0</v>
      </c>
      <c r="L47" s="12">
        <f>L27-L46</f>
        <v>0</v>
      </c>
      <c r="M47" s="12">
        <f>M27-M46</f>
        <v>0</v>
      </c>
      <c r="N47" s="22"/>
      <c r="O47" s="12">
        <f>O27-O46</f>
        <v>0</v>
      </c>
      <c r="P47" s="12">
        <f>P27-P46</f>
        <v>0</v>
      </c>
      <c r="Q47" s="12">
        <f>Q27-Q46</f>
        <v>0</v>
      </c>
      <c r="R47" s="22"/>
      <c r="S47" s="12">
        <f>S27-S46</f>
        <v>0</v>
      </c>
      <c r="T47" s="12">
        <f>T27-T46</f>
        <v>0</v>
      </c>
      <c r="U47" s="12">
        <f>U27-U46</f>
        <v>0</v>
      </c>
      <c r="V47" s="22"/>
      <c r="W47" s="12">
        <f>W27-W46</f>
        <v>-3616714.560227586</v>
      </c>
      <c r="X47" s="12">
        <f>X27-X46</f>
        <v>-2758615.9247574136</v>
      </c>
      <c r="Y47" s="12">
        <f>Y27-Y46</f>
        <v>858098.63547017146</v>
      </c>
      <c r="Z47" s="25"/>
    </row>
    <row r="48" spans="1:26" s="34" customFormat="1" ht="13.8" x14ac:dyDescent="0.25">
      <c r="A48" s="73" t="s">
        <v>52</v>
      </c>
      <c r="B48" s="74"/>
      <c r="C48" s="74"/>
      <c r="D48" s="74"/>
      <c r="E48" s="75"/>
      <c r="F48" s="47"/>
      <c r="G48" s="13"/>
      <c r="H48" s="13"/>
      <c r="I48" s="13"/>
      <c r="J48" s="23"/>
      <c r="K48" s="13"/>
      <c r="L48" s="13"/>
      <c r="M48" s="13"/>
      <c r="N48" s="23"/>
      <c r="O48" s="13"/>
      <c r="P48" s="13"/>
      <c r="Q48" s="13"/>
      <c r="R48" s="23"/>
      <c r="S48" s="13"/>
      <c r="T48" s="13"/>
      <c r="U48" s="13"/>
      <c r="V48" s="23"/>
      <c r="W48" s="13"/>
      <c r="X48" s="13"/>
      <c r="Y48" s="13"/>
      <c r="Z48" s="26"/>
    </row>
    <row r="49" spans="1:26" s="34" customFormat="1" ht="13.8" x14ac:dyDescent="0.25">
      <c r="A49" s="91" t="s">
        <v>53</v>
      </c>
      <c r="B49" s="92"/>
      <c r="C49" s="92"/>
      <c r="D49" s="92"/>
      <c r="E49" s="93"/>
      <c r="F49" s="54">
        <v>3600</v>
      </c>
      <c r="G49" s="17">
        <f>3616714.56+1</f>
        <v>3616715.56</v>
      </c>
      <c r="H49" s="17">
        <v>2758616.92</v>
      </c>
      <c r="I49" s="11">
        <f>H49-G49</f>
        <v>-858098.64000000013</v>
      </c>
      <c r="J49" s="22"/>
      <c r="K49" s="17"/>
      <c r="L49" s="17"/>
      <c r="M49" s="11">
        <f>L49-K49</f>
        <v>0</v>
      </c>
      <c r="N49" s="22"/>
      <c r="O49" s="17"/>
      <c r="P49" s="17"/>
      <c r="Q49" s="11">
        <f t="shared" ref="Q49:Q53" si="14">P49-O49</f>
        <v>0</v>
      </c>
      <c r="R49" s="22"/>
      <c r="S49" s="17"/>
      <c r="T49" s="17"/>
      <c r="U49" s="11">
        <f t="shared" ref="U49:U53" si="15">T49-S49</f>
        <v>0</v>
      </c>
      <c r="V49" s="22"/>
      <c r="W49" s="12">
        <f t="shared" ref="W49:Y53" si="16">G49+K49+O49+S49</f>
        <v>3616715.56</v>
      </c>
      <c r="X49" s="12">
        <f t="shared" si="16"/>
        <v>2758616.92</v>
      </c>
      <c r="Y49" s="12">
        <f t="shared" si="16"/>
        <v>-858098.64000000013</v>
      </c>
      <c r="Z49" s="25"/>
    </row>
    <row r="50" spans="1:26" s="34" customFormat="1" ht="13.8" x14ac:dyDescent="0.25">
      <c r="A50" s="91" t="s">
        <v>54</v>
      </c>
      <c r="B50" s="92"/>
      <c r="C50" s="92"/>
      <c r="D50" s="92"/>
      <c r="E50" s="93"/>
      <c r="F50" s="54">
        <v>9700</v>
      </c>
      <c r="G50" s="17"/>
      <c r="H50" s="17"/>
      <c r="I50" s="11">
        <f>H50-G50</f>
        <v>0</v>
      </c>
      <c r="J50" s="22"/>
      <c r="K50" s="17"/>
      <c r="L50" s="17"/>
      <c r="M50" s="11">
        <f>L50-K50</f>
        <v>0</v>
      </c>
      <c r="N50" s="22"/>
      <c r="O50" s="17"/>
      <c r="P50" s="17"/>
      <c r="Q50" s="11">
        <f t="shared" si="14"/>
        <v>0</v>
      </c>
      <c r="R50" s="22"/>
      <c r="S50" s="17"/>
      <c r="T50" s="17"/>
      <c r="U50" s="11">
        <f t="shared" si="15"/>
        <v>0</v>
      </c>
      <c r="V50" s="22"/>
      <c r="W50" s="12">
        <f t="shared" si="16"/>
        <v>0</v>
      </c>
      <c r="X50" s="12">
        <f t="shared" si="16"/>
        <v>0</v>
      </c>
      <c r="Y50" s="12">
        <f t="shared" si="16"/>
        <v>0</v>
      </c>
      <c r="Z50" s="25"/>
    </row>
    <row r="51" spans="1:26" s="34" customFormat="1" ht="13.8" x14ac:dyDescent="0.25">
      <c r="A51" s="88"/>
      <c r="B51" s="89"/>
      <c r="C51" s="89"/>
      <c r="D51" s="89"/>
      <c r="E51" s="90"/>
      <c r="F51" s="20"/>
      <c r="G51" s="17"/>
      <c r="H51" s="17"/>
      <c r="I51" s="11">
        <f>H51-G51</f>
        <v>0</v>
      </c>
      <c r="J51" s="22"/>
      <c r="K51" s="17"/>
      <c r="L51" s="17"/>
      <c r="M51" s="11">
        <f>L51-K51</f>
        <v>0</v>
      </c>
      <c r="N51" s="22"/>
      <c r="O51" s="17"/>
      <c r="P51" s="17"/>
      <c r="Q51" s="11">
        <f t="shared" si="14"/>
        <v>0</v>
      </c>
      <c r="R51" s="22"/>
      <c r="S51" s="17"/>
      <c r="T51" s="17"/>
      <c r="U51" s="11">
        <f t="shared" si="15"/>
        <v>0</v>
      </c>
      <c r="V51" s="22"/>
      <c r="W51" s="12">
        <f t="shared" si="16"/>
        <v>0</v>
      </c>
      <c r="X51" s="12">
        <f t="shared" si="16"/>
        <v>0</v>
      </c>
      <c r="Y51" s="12">
        <f t="shared" si="16"/>
        <v>0</v>
      </c>
      <c r="Z51" s="25"/>
    </row>
    <row r="52" spans="1:26" s="34" customFormat="1" ht="13.8" x14ac:dyDescent="0.25">
      <c r="A52" s="88"/>
      <c r="B52" s="89"/>
      <c r="C52" s="89"/>
      <c r="D52" s="89"/>
      <c r="E52" s="90"/>
      <c r="F52" s="20"/>
      <c r="G52" s="17"/>
      <c r="H52" s="17"/>
      <c r="I52" s="11">
        <f>H52-G52</f>
        <v>0</v>
      </c>
      <c r="J52" s="22"/>
      <c r="K52" s="17"/>
      <c r="L52" s="17"/>
      <c r="M52" s="11">
        <f>L52-K52</f>
        <v>0</v>
      </c>
      <c r="N52" s="22"/>
      <c r="O52" s="17"/>
      <c r="P52" s="17"/>
      <c r="Q52" s="11">
        <f t="shared" si="14"/>
        <v>0</v>
      </c>
      <c r="R52" s="22"/>
      <c r="S52" s="17"/>
      <c r="T52" s="17"/>
      <c r="U52" s="11">
        <f t="shared" si="15"/>
        <v>0</v>
      </c>
      <c r="V52" s="22"/>
      <c r="W52" s="12">
        <f t="shared" si="16"/>
        <v>0</v>
      </c>
      <c r="X52" s="12">
        <f t="shared" si="16"/>
        <v>0</v>
      </c>
      <c r="Y52" s="12">
        <f t="shared" si="16"/>
        <v>0</v>
      </c>
      <c r="Z52" s="25"/>
    </row>
    <row r="53" spans="1:26" s="34" customFormat="1" ht="13.8" x14ac:dyDescent="0.25">
      <c r="A53" s="88"/>
      <c r="B53" s="89"/>
      <c r="C53" s="89"/>
      <c r="D53" s="89"/>
      <c r="E53" s="90"/>
      <c r="F53" s="20"/>
      <c r="G53" s="17"/>
      <c r="H53" s="17"/>
      <c r="I53" s="11">
        <f>H53-G53</f>
        <v>0</v>
      </c>
      <c r="J53" s="22"/>
      <c r="K53" s="17"/>
      <c r="L53" s="17"/>
      <c r="M53" s="11">
        <f>L53-K53</f>
        <v>0</v>
      </c>
      <c r="N53" s="22"/>
      <c r="O53" s="17"/>
      <c r="P53" s="17"/>
      <c r="Q53" s="11">
        <f t="shared" si="14"/>
        <v>0</v>
      </c>
      <c r="R53" s="22"/>
      <c r="S53" s="17"/>
      <c r="T53" s="17"/>
      <c r="U53" s="11">
        <f t="shared" si="15"/>
        <v>0</v>
      </c>
      <c r="V53" s="22"/>
      <c r="W53" s="12">
        <f t="shared" si="16"/>
        <v>0</v>
      </c>
      <c r="X53" s="12">
        <f t="shared" si="16"/>
        <v>0</v>
      </c>
      <c r="Y53" s="12">
        <f t="shared" si="16"/>
        <v>0</v>
      </c>
      <c r="Z53" s="25"/>
    </row>
    <row r="54" spans="1:26" s="34" customFormat="1" ht="27.75" customHeight="1" x14ac:dyDescent="0.25">
      <c r="A54" s="85" t="s">
        <v>55</v>
      </c>
      <c r="B54" s="86"/>
      <c r="C54" s="86"/>
      <c r="D54" s="86"/>
      <c r="E54" s="87"/>
      <c r="F54" s="51"/>
      <c r="G54" s="12">
        <f>SUM(G49:G53)</f>
        <v>3616715.56</v>
      </c>
      <c r="H54" s="12">
        <f>SUM(H49:H53)</f>
        <v>2758616.92</v>
      </c>
      <c r="I54" s="12">
        <f>SUM(I49:I53)</f>
        <v>-858098.64000000013</v>
      </c>
      <c r="J54" s="22"/>
      <c r="K54" s="12">
        <f>SUM(K49:K53)</f>
        <v>0</v>
      </c>
      <c r="L54" s="12">
        <f>SUM(L49:L53)</f>
        <v>0</v>
      </c>
      <c r="M54" s="12">
        <f>SUM(M49:M53)</f>
        <v>0</v>
      </c>
      <c r="N54" s="22"/>
      <c r="O54" s="12">
        <f>SUM(O49:O53)</f>
        <v>0</v>
      </c>
      <c r="P54" s="12">
        <f>SUM(P49:P53)</f>
        <v>0</v>
      </c>
      <c r="Q54" s="12">
        <f>SUM(Q49:Q53)</f>
        <v>0</v>
      </c>
      <c r="R54" s="22"/>
      <c r="S54" s="12">
        <f>SUM(S49:S53)</f>
        <v>0</v>
      </c>
      <c r="T54" s="12">
        <f>SUM(T49:T53)</f>
        <v>0</v>
      </c>
      <c r="U54" s="12">
        <f>SUM(U49:U53)</f>
        <v>0</v>
      </c>
      <c r="V54" s="22"/>
      <c r="W54" s="12">
        <f>SUM(W49:W53)</f>
        <v>3616715.56</v>
      </c>
      <c r="X54" s="12">
        <f>SUM(X49:X53)</f>
        <v>2758616.92</v>
      </c>
      <c r="Y54" s="12">
        <f>SUM(Y49:Y53)</f>
        <v>-858098.64000000013</v>
      </c>
      <c r="Z54" s="25"/>
    </row>
    <row r="55" spans="1:26" s="34" customFormat="1" ht="13.8" x14ac:dyDescent="0.25">
      <c r="A55" s="85" t="s">
        <v>56</v>
      </c>
      <c r="B55" s="86"/>
      <c r="C55" s="86"/>
      <c r="D55" s="86"/>
      <c r="E55" s="87"/>
      <c r="F55" s="51"/>
      <c r="G55" s="12">
        <f>G27-G46+G54</f>
        <v>0.99977241363376379</v>
      </c>
      <c r="H55" s="12">
        <f>H27-H46+H54</f>
        <v>0.99524258589372039</v>
      </c>
      <c r="I55" s="12">
        <f>I27-I46+I54</f>
        <v>-4.5298286713659763E-3</v>
      </c>
      <c r="J55" s="22"/>
      <c r="K55" s="12">
        <f>K27-K46+K54</f>
        <v>0</v>
      </c>
      <c r="L55" s="12">
        <f>L27-L46+L54</f>
        <v>0</v>
      </c>
      <c r="M55" s="12">
        <f>M27-M46+M54</f>
        <v>0</v>
      </c>
      <c r="N55" s="22"/>
      <c r="O55" s="12">
        <f>O27-O46+O54</f>
        <v>0</v>
      </c>
      <c r="P55" s="12">
        <f>P27-P46+P54</f>
        <v>0</v>
      </c>
      <c r="Q55" s="12">
        <f>Q27-Q46+Q54</f>
        <v>0</v>
      </c>
      <c r="R55" s="22"/>
      <c r="S55" s="12">
        <f>S27-S46+S54</f>
        <v>0</v>
      </c>
      <c r="T55" s="12">
        <f>T27-T46+T54</f>
        <v>0</v>
      </c>
      <c r="U55" s="12">
        <f>U27-U46+U54</f>
        <v>0</v>
      </c>
      <c r="V55" s="22"/>
      <c r="W55" s="12">
        <f>W27-W46+W54</f>
        <v>0.99977241409942508</v>
      </c>
      <c r="X55" s="12">
        <f>X27-X46+X54</f>
        <v>0.99524258635938168</v>
      </c>
      <c r="Y55" s="12">
        <f>Y27-Y46+Y54</f>
        <v>-4.5298286713659763E-3</v>
      </c>
      <c r="Z55" s="25"/>
    </row>
    <row r="56" spans="1:26" s="34" customFormat="1" ht="13.8" x14ac:dyDescent="0.25">
      <c r="A56" s="91" t="s">
        <v>57</v>
      </c>
      <c r="B56" s="92"/>
      <c r="C56" s="92"/>
      <c r="D56" s="92"/>
      <c r="E56" s="93"/>
      <c r="F56" s="51"/>
      <c r="G56" s="17">
        <v>34179</v>
      </c>
      <c r="H56" s="17">
        <v>40963.21</v>
      </c>
      <c r="I56" s="11">
        <f>H56-G56</f>
        <v>6784.2099999999991</v>
      </c>
      <c r="J56" s="22"/>
      <c r="K56" s="17"/>
      <c r="L56" s="17"/>
      <c r="M56" s="11">
        <f>L56-K56</f>
        <v>0</v>
      </c>
      <c r="N56" s="22"/>
      <c r="O56" s="17"/>
      <c r="P56" s="17"/>
      <c r="Q56" s="11">
        <f t="shared" ref="Q56:Q57" si="17">P56-O56</f>
        <v>0</v>
      </c>
      <c r="R56" s="22"/>
      <c r="S56" s="17"/>
      <c r="T56" s="17"/>
      <c r="U56" s="11">
        <f t="shared" ref="U56:U57" si="18">T56-S56</f>
        <v>0</v>
      </c>
      <c r="V56" s="22"/>
      <c r="W56" s="12">
        <f t="shared" ref="W56:Y57" si="19">G56+K56+O56+S56</f>
        <v>34179</v>
      </c>
      <c r="X56" s="12">
        <f t="shared" si="19"/>
        <v>40963.21</v>
      </c>
      <c r="Y56" s="12">
        <f t="shared" si="19"/>
        <v>6784.2099999999991</v>
      </c>
      <c r="Z56" s="25"/>
    </row>
    <row r="57" spans="1:26" s="34" customFormat="1" ht="13.8" x14ac:dyDescent="0.25">
      <c r="A57" s="91" t="s">
        <v>58</v>
      </c>
      <c r="B57" s="92"/>
      <c r="C57" s="92"/>
      <c r="D57" s="92"/>
      <c r="E57" s="93"/>
      <c r="F57" s="51"/>
      <c r="G57" s="17"/>
      <c r="H57" s="17"/>
      <c r="I57" s="11">
        <f>H57-G57</f>
        <v>0</v>
      </c>
      <c r="J57" s="22"/>
      <c r="K57" s="17"/>
      <c r="L57" s="17"/>
      <c r="M57" s="11">
        <f>L57-K57</f>
        <v>0</v>
      </c>
      <c r="N57" s="22"/>
      <c r="O57" s="17"/>
      <c r="P57" s="17"/>
      <c r="Q57" s="11">
        <f t="shared" si="17"/>
        <v>0</v>
      </c>
      <c r="R57" s="22"/>
      <c r="S57" s="17"/>
      <c r="T57" s="17"/>
      <c r="U57" s="11">
        <f t="shared" si="18"/>
        <v>0</v>
      </c>
      <c r="V57" s="22"/>
      <c r="W57" s="12">
        <f t="shared" si="19"/>
        <v>0</v>
      </c>
      <c r="X57" s="12">
        <f t="shared" si="19"/>
        <v>0</v>
      </c>
      <c r="Y57" s="12">
        <f t="shared" si="19"/>
        <v>0</v>
      </c>
      <c r="Z57" s="25"/>
    </row>
    <row r="58" spans="1:26" s="34" customFormat="1" ht="13.8" x14ac:dyDescent="0.25">
      <c r="A58" s="85" t="s">
        <v>59</v>
      </c>
      <c r="B58" s="86"/>
      <c r="C58" s="86"/>
      <c r="D58" s="86"/>
      <c r="E58" s="87"/>
      <c r="F58" s="51"/>
      <c r="G58" s="12">
        <f>SUM(G56:G57)</f>
        <v>34179</v>
      </c>
      <c r="H58" s="12">
        <f>SUM(H56:H57)</f>
        <v>40963.21</v>
      </c>
      <c r="I58" s="12">
        <f>SUM(I56:I57)</f>
        <v>6784.2099999999991</v>
      </c>
      <c r="J58" s="22"/>
      <c r="K58" s="12">
        <f>SUM(K56:K57)</f>
        <v>0</v>
      </c>
      <c r="L58" s="12">
        <f>SUM(L56:L57)</f>
        <v>0</v>
      </c>
      <c r="M58" s="12">
        <f>SUM(M56:M57)</f>
        <v>0</v>
      </c>
      <c r="N58" s="22"/>
      <c r="O58" s="12">
        <f>SUM(O56:O57)</f>
        <v>0</v>
      </c>
      <c r="P58" s="12">
        <f>SUM(P56:P57)</f>
        <v>0</v>
      </c>
      <c r="Q58" s="12">
        <f>SUM(Q56:Q57)</f>
        <v>0</v>
      </c>
      <c r="R58" s="22"/>
      <c r="S58" s="12">
        <f>SUM(S56:S57)</f>
        <v>0</v>
      </c>
      <c r="T58" s="12">
        <f>SUM(T56:T57)</f>
        <v>0</v>
      </c>
      <c r="U58" s="12">
        <f>SUM(U56:U57)</f>
        <v>0</v>
      </c>
      <c r="V58" s="22"/>
      <c r="W58" s="12">
        <f>SUM(W56:W57)</f>
        <v>34179</v>
      </c>
      <c r="X58" s="12">
        <f>SUM(X56:X57)</f>
        <v>40963.21</v>
      </c>
      <c r="Y58" s="12">
        <f>SUM(Y56:Y57)</f>
        <v>6784.2099999999991</v>
      </c>
      <c r="Z58" s="25"/>
    </row>
    <row r="59" spans="1:26" s="34" customFormat="1" ht="28.5" customHeight="1" x14ac:dyDescent="0.25">
      <c r="A59" s="85" t="s">
        <v>60</v>
      </c>
      <c r="B59" s="86"/>
      <c r="C59" s="86"/>
      <c r="D59" s="86"/>
      <c r="E59" s="87"/>
      <c r="F59" s="51"/>
      <c r="G59" s="10">
        <f>G58+G55</f>
        <v>34179.999772413634</v>
      </c>
      <c r="H59" s="10">
        <f>H58+H55</f>
        <v>40964.205242585893</v>
      </c>
      <c r="I59" s="10">
        <f>I58+I55</f>
        <v>6784.2054701713278</v>
      </c>
      <c r="J59" s="22"/>
      <c r="K59" s="10">
        <f>K58+K55</f>
        <v>0</v>
      </c>
      <c r="L59" s="10">
        <f>L58+L55</f>
        <v>0</v>
      </c>
      <c r="M59" s="10">
        <f>M58+M55</f>
        <v>0</v>
      </c>
      <c r="N59" s="22"/>
      <c r="O59" s="10">
        <f>O58+O55</f>
        <v>0</v>
      </c>
      <c r="P59" s="10">
        <f>P58+P55</f>
        <v>0</v>
      </c>
      <c r="Q59" s="10">
        <f>Q58+Q55</f>
        <v>0</v>
      </c>
      <c r="R59" s="22"/>
      <c r="S59" s="10">
        <f>S58+S55</f>
        <v>0</v>
      </c>
      <c r="T59" s="10">
        <f>T58+T55</f>
        <v>0</v>
      </c>
      <c r="U59" s="10">
        <f>U58+U55</f>
        <v>0</v>
      </c>
      <c r="V59" s="22"/>
      <c r="W59" s="10">
        <f>W58+W55</f>
        <v>34179.999772414099</v>
      </c>
      <c r="X59" s="10">
        <f>X58+X55</f>
        <v>40964.205242586359</v>
      </c>
      <c r="Y59" s="10">
        <f>Y58+Y55</f>
        <v>6784.2054701713278</v>
      </c>
      <c r="Z59" s="25"/>
    </row>
    <row r="60" spans="1:26" s="34" customFormat="1" ht="13.8" x14ac:dyDescent="0.25"/>
    <row r="61" spans="1:26" s="34" customFormat="1" ht="13.8" x14ac:dyDescent="0.25"/>
    <row r="62" spans="1:26" s="34" customFormat="1" ht="13.8" x14ac:dyDescent="0.25"/>
    <row r="63" spans="1:26" s="34" customFormat="1" ht="13.8" x14ac:dyDescent="0.25"/>
    <row r="64" spans="1:26" s="34" customFormat="1" ht="13.8" x14ac:dyDescent="0.25"/>
    <row r="65" s="34" customFormat="1" ht="13.8" x14ac:dyDescent="0.25"/>
    <row r="66" s="34" customFormat="1" ht="13.8" x14ac:dyDescent="0.25"/>
    <row r="67" s="34" customFormat="1" ht="13.8" x14ac:dyDescent="0.25"/>
    <row r="68" s="34" customFormat="1" ht="13.8" x14ac:dyDescent="0.25"/>
    <row r="69" s="34" customFormat="1" ht="13.8" x14ac:dyDescent="0.25"/>
    <row r="70" s="34" customFormat="1" ht="13.8" x14ac:dyDescent="0.25"/>
    <row r="71" s="34" customFormat="1" ht="13.8" x14ac:dyDescent="0.25"/>
    <row r="72" s="34" customFormat="1" ht="13.8" x14ac:dyDescent="0.25"/>
    <row r="73" s="34" customFormat="1" ht="13.8" x14ac:dyDescent="0.25"/>
    <row r="74" s="34" customFormat="1" ht="13.8" x14ac:dyDescent="0.25"/>
    <row r="75" s="34" customFormat="1" ht="13.8" x14ac:dyDescent="0.25"/>
    <row r="76" s="34" customFormat="1" ht="13.8" x14ac:dyDescent="0.25"/>
    <row r="77" s="34" customFormat="1" ht="13.8" x14ac:dyDescent="0.25"/>
    <row r="78" s="34" customFormat="1" ht="13.8" x14ac:dyDescent="0.25"/>
    <row r="79" s="34" customFormat="1" ht="13.8" x14ac:dyDescent="0.25"/>
    <row r="80" s="34" customFormat="1" ht="13.8" x14ac:dyDescent="0.25"/>
    <row r="81" s="34" customFormat="1" ht="13.8" x14ac:dyDescent="0.25"/>
    <row r="82" s="34" customFormat="1" ht="13.8" x14ac:dyDescent="0.25"/>
    <row r="83" s="34" customFormat="1" ht="13.8" x14ac:dyDescent="0.25"/>
    <row r="84" s="34" customFormat="1" ht="13.8" x14ac:dyDescent="0.25"/>
    <row r="85" s="34" customFormat="1" ht="13.8" x14ac:dyDescent="0.25"/>
    <row r="86" s="34" customFormat="1" ht="13.8" x14ac:dyDescent="0.25"/>
    <row r="87" s="34" customFormat="1" ht="13.8" x14ac:dyDescent="0.25"/>
    <row r="88" s="34" customFormat="1" ht="13.8" x14ac:dyDescent="0.25"/>
    <row r="89" s="34" customFormat="1" ht="13.8" x14ac:dyDescent="0.25"/>
    <row r="90" s="34" customFormat="1" ht="13.8" x14ac:dyDescent="0.25"/>
    <row r="91" s="34" customFormat="1" ht="13.8" x14ac:dyDescent="0.25"/>
    <row r="92" s="34" customFormat="1" ht="13.8" x14ac:dyDescent="0.25"/>
    <row r="93" s="34" customFormat="1" ht="13.8" x14ac:dyDescent="0.25"/>
    <row r="94" s="34" customFormat="1" ht="13.8" x14ac:dyDescent="0.25"/>
    <row r="95" s="34" customFormat="1" ht="13.8" x14ac:dyDescent="0.25"/>
    <row r="96" s="34" customFormat="1" ht="13.8" x14ac:dyDescent="0.25"/>
    <row r="97" s="34" customFormat="1" ht="13.8" x14ac:dyDescent="0.25"/>
    <row r="98" s="34" customFormat="1" ht="13.8" x14ac:dyDescent="0.25"/>
    <row r="99" s="34" customFormat="1" ht="13.8" x14ac:dyDescent="0.25"/>
    <row r="100" s="34" customFormat="1" ht="13.8" x14ac:dyDescent="0.25"/>
    <row r="101" s="34" customFormat="1" ht="13.8" x14ac:dyDescent="0.25"/>
    <row r="102" s="34" customFormat="1" ht="13.8" x14ac:dyDescent="0.25"/>
    <row r="103" s="34" customFormat="1" ht="13.8" x14ac:dyDescent="0.25"/>
    <row r="104" s="34" customFormat="1" ht="13.8" x14ac:dyDescent="0.25"/>
    <row r="105" s="34" customFormat="1" ht="13.8" x14ac:dyDescent="0.25"/>
    <row r="106" s="34" customFormat="1" ht="13.8" x14ac:dyDescent="0.25"/>
    <row r="107" s="34" customFormat="1" ht="13.8" x14ac:dyDescent="0.25"/>
    <row r="108" s="34" customFormat="1" ht="13.8" x14ac:dyDescent="0.25"/>
    <row r="109" s="34" customFormat="1" ht="13.8" x14ac:dyDescent="0.25"/>
    <row r="110" s="34" customFormat="1" ht="13.8" x14ac:dyDescent="0.25"/>
    <row r="111" s="34" customFormat="1" ht="13.8" x14ac:dyDescent="0.25"/>
    <row r="112" s="34" customFormat="1" ht="13.8" x14ac:dyDescent="0.25"/>
    <row r="113" s="34" customFormat="1" ht="13.8" x14ac:dyDescent="0.25"/>
    <row r="114" s="34" customFormat="1" ht="13.8" x14ac:dyDescent="0.25"/>
    <row r="115" s="34" customFormat="1" ht="13.8" x14ac:dyDescent="0.25"/>
    <row r="116" s="34" customFormat="1" ht="13.8" x14ac:dyDescent="0.25"/>
    <row r="117" s="34" customFormat="1" ht="13.8" x14ac:dyDescent="0.25"/>
    <row r="118" s="34" customFormat="1" ht="13.8" x14ac:dyDescent="0.25"/>
    <row r="119" s="34" customFormat="1" ht="13.8" x14ac:dyDescent="0.25"/>
    <row r="120" s="34" customFormat="1" ht="13.8" x14ac:dyDescent="0.25"/>
    <row r="121" s="34" customFormat="1" ht="13.8" x14ac:dyDescent="0.25"/>
    <row r="122" s="34" customFormat="1" ht="13.8" x14ac:dyDescent="0.25"/>
    <row r="123" s="34" customFormat="1" ht="13.8" x14ac:dyDescent="0.25"/>
    <row r="124" s="34" customFormat="1" ht="13.8" x14ac:dyDescent="0.25"/>
    <row r="125" s="34" customFormat="1" ht="13.8" x14ac:dyDescent="0.25"/>
    <row r="126" s="34" customFormat="1" ht="13.8" x14ac:dyDescent="0.25"/>
    <row r="127" s="34" customFormat="1" ht="13.8" x14ac:dyDescent="0.25"/>
    <row r="128" s="34" customFormat="1" ht="13.8" x14ac:dyDescent="0.25"/>
    <row r="129" s="34" customFormat="1" ht="13.8" x14ac:dyDescent="0.25"/>
    <row r="130" s="34" customFormat="1" ht="13.8" x14ac:dyDescent="0.25"/>
    <row r="131" s="34" customFormat="1" ht="13.8" x14ac:dyDescent="0.25"/>
    <row r="132" s="34" customFormat="1" ht="13.8" x14ac:dyDescent="0.25"/>
    <row r="133" s="34" customFormat="1" ht="13.8" x14ac:dyDescent="0.25"/>
    <row r="134" s="34" customFormat="1" ht="13.8" x14ac:dyDescent="0.25"/>
    <row r="135" s="34" customFormat="1" ht="13.8" x14ac:dyDescent="0.25"/>
    <row r="136" s="34" customFormat="1" ht="13.8" x14ac:dyDescent="0.25"/>
    <row r="137" s="34" customFormat="1" ht="13.8" x14ac:dyDescent="0.25"/>
    <row r="138" s="34" customFormat="1" ht="13.8" x14ac:dyDescent="0.25"/>
    <row r="139" s="34" customFormat="1" ht="13.8" x14ac:dyDescent="0.25"/>
    <row r="140" s="34" customFormat="1" ht="13.8" x14ac:dyDescent="0.25"/>
    <row r="141" s="34" customFormat="1" ht="13.8" x14ac:dyDescent="0.25"/>
    <row r="142" s="34" customFormat="1" ht="13.8" x14ac:dyDescent="0.25"/>
    <row r="143" s="34" customFormat="1" ht="13.8" x14ac:dyDescent="0.25"/>
    <row r="144" s="34" customFormat="1" ht="13.8" x14ac:dyDescent="0.25"/>
    <row r="145" s="34" customFormat="1" ht="13.8" x14ac:dyDescent="0.25"/>
    <row r="146" s="34" customFormat="1" ht="13.8" x14ac:dyDescent="0.25"/>
    <row r="147" s="34" customFormat="1" ht="13.8" x14ac:dyDescent="0.25"/>
    <row r="148" s="34" customFormat="1" ht="13.8" x14ac:dyDescent="0.25"/>
    <row r="149" s="34" customFormat="1" ht="13.8" x14ac:dyDescent="0.25"/>
    <row r="150" s="34" customFormat="1" ht="13.8" x14ac:dyDescent="0.25"/>
    <row r="151" s="34" customFormat="1" ht="13.8" x14ac:dyDescent="0.25"/>
    <row r="152" s="34" customFormat="1" ht="13.8" x14ac:dyDescent="0.25"/>
    <row r="153" s="34" customFormat="1" ht="13.8" x14ac:dyDescent="0.25"/>
    <row r="154" s="34" customFormat="1" ht="13.8" x14ac:dyDescent="0.25"/>
    <row r="155" s="34" customFormat="1" ht="13.8" x14ac:dyDescent="0.25"/>
    <row r="156" s="34" customFormat="1" ht="13.8" x14ac:dyDescent="0.25"/>
    <row r="157" s="34" customFormat="1" ht="13.8" x14ac:dyDescent="0.25"/>
    <row r="158" s="34" customFormat="1" ht="13.8" x14ac:dyDescent="0.25"/>
    <row r="159" s="34" customFormat="1" ht="13.8" x14ac:dyDescent="0.25"/>
    <row r="160" s="34" customFormat="1" ht="13.8" x14ac:dyDescent="0.25"/>
    <row r="161" s="34" customFormat="1" ht="13.8" x14ac:dyDescent="0.25"/>
    <row r="162" s="34" customFormat="1" ht="13.8" x14ac:dyDescent="0.25"/>
    <row r="163" s="34" customFormat="1" ht="13.8" x14ac:dyDescent="0.25"/>
    <row r="164" s="34" customFormat="1" ht="13.8" x14ac:dyDescent="0.25"/>
    <row r="165" s="34" customFormat="1" ht="13.8" x14ac:dyDescent="0.25"/>
    <row r="166" s="34" customFormat="1" ht="13.8" x14ac:dyDescent="0.25"/>
    <row r="167" s="34" customFormat="1" ht="13.8" x14ac:dyDescent="0.25"/>
    <row r="168" s="34" customFormat="1" ht="13.8" x14ac:dyDescent="0.25"/>
    <row r="169" s="34" customFormat="1" ht="13.8" x14ac:dyDescent="0.25"/>
    <row r="170" s="34" customFormat="1" ht="13.8" x14ac:dyDescent="0.25"/>
    <row r="171" s="34" customFormat="1" ht="13.8" x14ac:dyDescent="0.25"/>
    <row r="172" s="34" customFormat="1" ht="13.8" x14ac:dyDescent="0.25"/>
    <row r="173" s="34" customFormat="1" ht="13.8" x14ac:dyDescent="0.25"/>
    <row r="174" s="34" customFormat="1" ht="13.8" x14ac:dyDescent="0.25"/>
    <row r="175" s="34" customFormat="1" ht="13.8" x14ac:dyDescent="0.25"/>
    <row r="176" s="34" customFormat="1" ht="13.8" x14ac:dyDescent="0.25"/>
    <row r="177" s="34" customFormat="1" ht="13.8" x14ac:dyDescent="0.25"/>
    <row r="178" s="34" customFormat="1" ht="13.8" x14ac:dyDescent="0.25"/>
    <row r="179" s="34" customFormat="1" ht="13.8" x14ac:dyDescent="0.25"/>
    <row r="180" s="34" customFormat="1" ht="13.8" x14ac:dyDescent="0.25"/>
    <row r="181" s="34" customFormat="1" ht="13.8" x14ac:dyDescent="0.25"/>
    <row r="182" s="34" customFormat="1" ht="13.8" x14ac:dyDescent="0.25"/>
    <row r="183" s="34" customFormat="1" ht="13.8" x14ac:dyDescent="0.25"/>
    <row r="184" s="34" customFormat="1" ht="13.8" x14ac:dyDescent="0.25"/>
    <row r="185" s="34" customFormat="1" ht="13.8" x14ac:dyDescent="0.25"/>
    <row r="186" s="34" customFormat="1" ht="13.8" x14ac:dyDescent="0.25"/>
    <row r="187" s="34" customFormat="1" ht="13.8" x14ac:dyDescent="0.25"/>
    <row r="188" s="34" customFormat="1" ht="13.8" x14ac:dyDescent="0.25"/>
    <row r="189" s="34" customFormat="1" ht="13.8" x14ac:dyDescent="0.25"/>
    <row r="190" s="34" customFormat="1" ht="13.8" x14ac:dyDescent="0.25"/>
    <row r="191" s="34" customFormat="1" ht="13.8" x14ac:dyDescent="0.25"/>
    <row r="192" s="34" customFormat="1" ht="13.8" x14ac:dyDescent="0.25"/>
    <row r="193" s="34" customFormat="1" ht="13.8" x14ac:dyDescent="0.25"/>
    <row r="194" s="34" customFormat="1" ht="13.8" x14ac:dyDescent="0.25"/>
    <row r="195" s="34" customFormat="1" ht="13.8" x14ac:dyDescent="0.25"/>
    <row r="196" s="34" customFormat="1" ht="13.8" x14ac:dyDescent="0.25"/>
    <row r="197" s="34" customFormat="1" ht="13.8" x14ac:dyDescent="0.25"/>
    <row r="198" s="34" customFormat="1" ht="13.8" x14ac:dyDescent="0.25"/>
    <row r="199" s="34" customFormat="1" ht="13.8" x14ac:dyDescent="0.25"/>
    <row r="200" s="34" customFormat="1" ht="13.8" x14ac:dyDescent="0.25"/>
    <row r="201" s="34" customFormat="1" ht="13.8" x14ac:dyDescent="0.25"/>
    <row r="202" s="34" customFormat="1" ht="13.8" x14ac:dyDescent="0.25"/>
    <row r="203" s="34" customFormat="1" ht="13.8" x14ac:dyDescent="0.25"/>
    <row r="204" s="34" customFormat="1" ht="13.8" x14ac:dyDescent="0.25"/>
    <row r="205" s="34" customFormat="1" ht="13.8" x14ac:dyDescent="0.25"/>
    <row r="206" s="34" customFormat="1" ht="13.8" x14ac:dyDescent="0.25"/>
    <row r="207" s="34" customFormat="1" ht="13.8" x14ac:dyDescent="0.25"/>
    <row r="208" s="34" customFormat="1" ht="13.8" x14ac:dyDescent="0.25"/>
    <row r="209" s="34" customFormat="1" ht="13.8" x14ac:dyDescent="0.25"/>
    <row r="210" s="34" customFormat="1" ht="13.8" x14ac:dyDescent="0.25"/>
    <row r="211" s="34" customFormat="1" ht="13.8" x14ac:dyDescent="0.25"/>
    <row r="212" s="34" customFormat="1" ht="13.8" x14ac:dyDescent="0.25"/>
    <row r="213" s="34" customFormat="1" ht="13.8" x14ac:dyDescent="0.25"/>
    <row r="214" s="34" customFormat="1" ht="13.8" x14ac:dyDescent="0.25"/>
    <row r="215" s="34" customFormat="1" ht="13.8" x14ac:dyDescent="0.25"/>
    <row r="216" s="34" customFormat="1" ht="13.8" x14ac:dyDescent="0.25"/>
    <row r="217" s="34" customFormat="1" ht="13.8" x14ac:dyDescent="0.25"/>
    <row r="218" s="34" customFormat="1" ht="13.8" x14ac:dyDescent="0.25"/>
    <row r="219" s="34" customFormat="1" ht="13.8" x14ac:dyDescent="0.25"/>
    <row r="220" s="34" customFormat="1" ht="13.8" x14ac:dyDescent="0.25"/>
    <row r="221" s="34" customFormat="1" ht="13.8" x14ac:dyDescent="0.25"/>
    <row r="222" s="34" customFormat="1" ht="13.8" x14ac:dyDescent="0.25"/>
    <row r="223" s="34" customFormat="1" ht="13.8" x14ac:dyDescent="0.25"/>
    <row r="224" s="34" customFormat="1" ht="13.8" x14ac:dyDescent="0.25"/>
    <row r="225" s="34" customFormat="1" ht="13.8" x14ac:dyDescent="0.25"/>
    <row r="226" s="34" customFormat="1" ht="13.8" x14ac:dyDescent="0.25"/>
    <row r="227" s="34" customFormat="1" ht="13.8" x14ac:dyDescent="0.25"/>
    <row r="228" s="34" customFormat="1" ht="13.8" x14ac:dyDescent="0.25"/>
    <row r="229" s="34" customFormat="1" ht="13.8" x14ac:dyDescent="0.25"/>
    <row r="230" s="34" customFormat="1" ht="13.8" x14ac:dyDescent="0.25"/>
    <row r="231" s="34" customFormat="1" ht="13.8" x14ac:dyDescent="0.25"/>
    <row r="232" s="34" customFormat="1" ht="13.8" x14ac:dyDescent="0.25"/>
    <row r="233" s="34" customFormat="1" ht="13.8" x14ac:dyDescent="0.25"/>
    <row r="234" s="34" customFormat="1" ht="13.8" x14ac:dyDescent="0.25"/>
    <row r="235" s="34" customFormat="1" ht="13.8" x14ac:dyDescent="0.25"/>
    <row r="236" s="34" customFormat="1" ht="13.8" x14ac:dyDescent="0.25"/>
    <row r="237" s="34" customFormat="1" ht="13.8" x14ac:dyDescent="0.25"/>
    <row r="238" s="34" customFormat="1" ht="13.8" x14ac:dyDescent="0.25"/>
    <row r="239" s="34" customFormat="1" ht="13.8" x14ac:dyDescent="0.25"/>
    <row r="240" s="34" customFormat="1" ht="13.8" x14ac:dyDescent="0.25"/>
    <row r="241" s="34" customFormat="1" ht="13.8" x14ac:dyDescent="0.25"/>
    <row r="242" s="34" customFormat="1" ht="13.8" x14ac:dyDescent="0.25"/>
    <row r="243" s="34" customFormat="1" ht="13.8" x14ac:dyDescent="0.25"/>
    <row r="244" s="34" customFormat="1" ht="13.8" x14ac:dyDescent="0.25"/>
    <row r="245" s="34" customFormat="1" ht="13.8" x14ac:dyDescent="0.25"/>
    <row r="246" s="34" customFormat="1" ht="13.8" x14ac:dyDescent="0.25"/>
    <row r="247" s="34" customFormat="1" ht="13.8" x14ac:dyDescent="0.25"/>
    <row r="248" s="34" customFormat="1" ht="13.8" x14ac:dyDescent="0.25"/>
    <row r="249" s="34" customFormat="1" ht="13.8" x14ac:dyDescent="0.25"/>
    <row r="250" s="34" customFormat="1" ht="13.8" x14ac:dyDescent="0.25"/>
    <row r="251" s="34" customFormat="1" ht="13.8" x14ac:dyDescent="0.25"/>
    <row r="252" s="34" customFormat="1" ht="13.8" x14ac:dyDescent="0.25"/>
    <row r="253" s="34" customFormat="1" ht="13.8" x14ac:dyDescent="0.25"/>
    <row r="254" s="34" customFormat="1" ht="13.8" x14ac:dyDescent="0.25"/>
    <row r="255" s="34" customFormat="1" ht="13.8" x14ac:dyDescent="0.25"/>
    <row r="256" s="34" customFormat="1" ht="13.8" x14ac:dyDescent="0.25"/>
    <row r="257" s="34" customFormat="1" ht="13.8" x14ac:dyDescent="0.25"/>
    <row r="258" s="34" customFormat="1" ht="13.8" x14ac:dyDescent="0.25"/>
    <row r="259" s="34" customFormat="1" ht="13.8" x14ac:dyDescent="0.25"/>
    <row r="260" s="34" customFormat="1" ht="13.8" x14ac:dyDescent="0.25"/>
    <row r="261" s="34" customFormat="1" ht="13.8" x14ac:dyDescent="0.25"/>
    <row r="262" s="34" customFormat="1" ht="13.8" x14ac:dyDescent="0.25"/>
    <row r="263" s="34" customFormat="1" ht="13.8" x14ac:dyDescent="0.25"/>
    <row r="264" s="34" customFormat="1" ht="13.8" x14ac:dyDescent="0.25"/>
    <row r="265" s="34" customFormat="1" ht="13.8" x14ac:dyDescent="0.25"/>
    <row r="266" s="34" customFormat="1" ht="13.8" x14ac:dyDescent="0.25"/>
    <row r="267" s="34" customFormat="1" ht="13.8" x14ac:dyDescent="0.25"/>
    <row r="268" s="34" customFormat="1" ht="13.8" x14ac:dyDescent="0.25"/>
    <row r="269" s="34" customFormat="1" ht="13.8" x14ac:dyDescent="0.25"/>
    <row r="270" s="34" customFormat="1" ht="13.8" x14ac:dyDescent="0.25"/>
    <row r="271" s="34" customFormat="1" ht="13.8" x14ac:dyDescent="0.25"/>
    <row r="272" s="34" customFormat="1" ht="13.8" x14ac:dyDescent="0.25"/>
    <row r="273" s="34" customFormat="1" ht="13.8" x14ac:dyDescent="0.25"/>
    <row r="274" s="34" customFormat="1" ht="13.8" x14ac:dyDescent="0.25"/>
    <row r="275" s="34" customFormat="1" ht="13.8" x14ac:dyDescent="0.25"/>
    <row r="276" s="34" customFormat="1" ht="13.8" x14ac:dyDescent="0.25"/>
    <row r="277" s="34" customFormat="1" ht="13.8" x14ac:dyDescent="0.25"/>
    <row r="278" s="34" customFormat="1" ht="13.8" x14ac:dyDescent="0.25"/>
    <row r="279" s="34" customFormat="1" ht="13.8" x14ac:dyDescent="0.25"/>
    <row r="280" s="34" customFormat="1" ht="13.8" x14ac:dyDescent="0.25"/>
    <row r="281" s="34" customFormat="1" ht="13.8" x14ac:dyDescent="0.25"/>
    <row r="282" s="34" customFormat="1" ht="13.8" x14ac:dyDescent="0.25"/>
    <row r="283" s="34" customFormat="1" ht="13.8" x14ac:dyDescent="0.25"/>
    <row r="284" s="34" customFormat="1" ht="13.8" x14ac:dyDescent="0.25"/>
    <row r="285" s="34" customFormat="1" ht="13.8" x14ac:dyDescent="0.25"/>
    <row r="286" s="34" customFormat="1" ht="13.8" x14ac:dyDescent="0.25"/>
    <row r="287" s="34" customFormat="1" ht="13.8" x14ac:dyDescent="0.25"/>
    <row r="288" s="34" customFormat="1" ht="13.8" x14ac:dyDescent="0.25"/>
    <row r="289" s="34" customFormat="1" ht="13.8" x14ac:dyDescent="0.25"/>
    <row r="290" s="34" customFormat="1" ht="13.8" x14ac:dyDescent="0.25"/>
    <row r="291" s="34" customFormat="1" ht="13.8" x14ac:dyDescent="0.25"/>
    <row r="292" s="34" customFormat="1" ht="13.8" x14ac:dyDescent="0.25"/>
    <row r="293" s="34" customFormat="1" ht="13.8" x14ac:dyDescent="0.25"/>
    <row r="294" s="34" customFormat="1" ht="13.8" x14ac:dyDescent="0.25"/>
    <row r="295" s="34" customFormat="1" ht="13.8" x14ac:dyDescent="0.25"/>
    <row r="296" s="34" customFormat="1" ht="13.8" x14ac:dyDescent="0.25"/>
    <row r="297" s="34" customFormat="1" ht="13.8" x14ac:dyDescent="0.25"/>
    <row r="298" s="34" customFormat="1" ht="13.8" x14ac:dyDescent="0.25"/>
    <row r="299" s="34" customFormat="1" ht="13.8" x14ac:dyDescent="0.25"/>
    <row r="300" s="34" customFormat="1" ht="13.8" x14ac:dyDescent="0.25"/>
    <row r="301" s="34" customFormat="1" ht="13.8" x14ac:dyDescent="0.25"/>
    <row r="302" s="34" customFormat="1" ht="13.8" x14ac:dyDescent="0.25"/>
    <row r="303" s="34" customFormat="1" ht="13.8" x14ac:dyDescent="0.25"/>
    <row r="304" s="34" customFormat="1" ht="13.8" x14ac:dyDescent="0.25"/>
    <row r="305" s="34" customFormat="1" ht="13.8" x14ac:dyDescent="0.25"/>
    <row r="306" s="34" customFormat="1" ht="13.8" x14ac:dyDescent="0.25"/>
    <row r="307" s="34" customFormat="1" ht="13.8" x14ac:dyDescent="0.25"/>
    <row r="308" s="34" customFormat="1" ht="13.8" x14ac:dyDescent="0.25"/>
    <row r="309" s="34" customFormat="1" ht="13.8" x14ac:dyDescent="0.25"/>
    <row r="310" s="34" customFormat="1" ht="13.8" x14ac:dyDescent="0.25"/>
  </sheetData>
  <sheetProtection algorithmName="SHA-512" hashValue="wodJkINd8+a3NUWWJBnLG3yf12M1GjrpTIvep28zV5XHyod3nWwXE72316lHYjrLfutKjzNFucZUMXhYMnDURw==" saltValue="jolpnE6YVKAzHg2kBZ2v6g==" spinCount="100000" sheet="1" objects="1" scenarios="1" selectLockedCells="1"/>
  <mergeCells count="56">
    <mergeCell ref="A59:E59"/>
    <mergeCell ref="F8:F9"/>
    <mergeCell ref="G7:I7"/>
    <mergeCell ref="K7:M7"/>
    <mergeCell ref="O7:Q7"/>
    <mergeCell ref="A57:E57"/>
    <mergeCell ref="A58:E58"/>
    <mergeCell ref="A46:E46"/>
    <mergeCell ref="A35:E35"/>
    <mergeCell ref="A36:E36"/>
    <mergeCell ref="A37:E37"/>
    <mergeCell ref="A38:E38"/>
    <mergeCell ref="A39:E39"/>
    <mergeCell ref="A40:E40"/>
    <mergeCell ref="A29:E29"/>
    <mergeCell ref="A30:E30"/>
    <mergeCell ref="A41:E41"/>
    <mergeCell ref="A42:E42"/>
    <mergeCell ref="A43:E43"/>
    <mergeCell ref="A44:E44"/>
    <mergeCell ref="A45:E45"/>
    <mergeCell ref="A53:E53"/>
    <mergeCell ref="A54:E54"/>
    <mergeCell ref="A55:E55"/>
    <mergeCell ref="A56:E56"/>
    <mergeCell ref="A47:E47"/>
    <mergeCell ref="A48:E48"/>
    <mergeCell ref="A49:E49"/>
    <mergeCell ref="A50:E50"/>
    <mergeCell ref="A51:E51"/>
    <mergeCell ref="A52:E52"/>
    <mergeCell ref="A31:E31"/>
    <mergeCell ref="A32:E32"/>
    <mergeCell ref="A33:E33"/>
    <mergeCell ref="A34:E34"/>
    <mergeCell ref="A23:E23"/>
    <mergeCell ref="A24:E24"/>
    <mergeCell ref="A25:E25"/>
    <mergeCell ref="A26:E26"/>
    <mergeCell ref="A27:E27"/>
    <mergeCell ref="A28:E28"/>
    <mergeCell ref="A10:E10"/>
    <mergeCell ref="W7:Y7"/>
    <mergeCell ref="A22:E22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S7:U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967D8-BC55-4F55-96D3-F021F2DC14D5}">
  <dimension ref="A1:C29"/>
  <sheetViews>
    <sheetView workbookViewId="0">
      <selection activeCell="C13" sqref="C13"/>
    </sheetView>
  </sheetViews>
  <sheetFormatPr defaultRowHeight="14.4" x14ac:dyDescent="0.3"/>
  <cols>
    <col min="1" max="1" width="39" bestFit="1" customWidth="1"/>
    <col min="3" max="3" width="26.6640625" bestFit="1" customWidth="1"/>
  </cols>
  <sheetData>
    <row r="1" spans="1:3" x14ac:dyDescent="0.3">
      <c r="A1" s="21" t="s">
        <v>89</v>
      </c>
      <c r="C1" s="21" t="s">
        <v>91</v>
      </c>
    </row>
    <row r="2" spans="1:3" x14ac:dyDescent="0.3">
      <c r="A2" t="s">
        <v>61</v>
      </c>
      <c r="C2" t="s">
        <v>92</v>
      </c>
    </row>
    <row r="3" spans="1:3" x14ac:dyDescent="0.3">
      <c r="A3" t="s">
        <v>62</v>
      </c>
      <c r="C3" t="s">
        <v>93</v>
      </c>
    </row>
    <row r="4" spans="1:3" x14ac:dyDescent="0.3">
      <c r="A4" t="s">
        <v>63</v>
      </c>
      <c r="C4" t="s">
        <v>94</v>
      </c>
    </row>
    <row r="5" spans="1:3" x14ac:dyDescent="0.3">
      <c r="A5" t="s">
        <v>64</v>
      </c>
      <c r="C5" t="s">
        <v>95</v>
      </c>
    </row>
    <row r="6" spans="1:3" x14ac:dyDescent="0.3">
      <c r="A6" t="s">
        <v>65</v>
      </c>
      <c r="C6" t="s">
        <v>96</v>
      </c>
    </row>
    <row r="7" spans="1:3" x14ac:dyDescent="0.3">
      <c r="A7" t="s">
        <v>66</v>
      </c>
      <c r="C7" t="s">
        <v>97</v>
      </c>
    </row>
    <row r="8" spans="1:3" x14ac:dyDescent="0.3">
      <c r="A8" t="s">
        <v>67</v>
      </c>
      <c r="C8" t="s">
        <v>98</v>
      </c>
    </row>
    <row r="9" spans="1:3" x14ac:dyDescent="0.3">
      <c r="A9" t="s">
        <v>68</v>
      </c>
      <c r="C9" t="s">
        <v>99</v>
      </c>
    </row>
    <row r="10" spans="1:3" x14ac:dyDescent="0.3">
      <c r="A10" t="s">
        <v>69</v>
      </c>
      <c r="C10" t="s">
        <v>100</v>
      </c>
    </row>
    <row r="11" spans="1:3" x14ac:dyDescent="0.3">
      <c r="A11" t="s">
        <v>70</v>
      </c>
      <c r="C11" t="s">
        <v>101</v>
      </c>
    </row>
    <row r="12" spans="1:3" x14ac:dyDescent="0.3">
      <c r="A12" t="s">
        <v>71</v>
      </c>
      <c r="C12" t="s">
        <v>102</v>
      </c>
    </row>
    <row r="13" spans="1:3" x14ac:dyDescent="0.3">
      <c r="A13" t="s">
        <v>72</v>
      </c>
      <c r="C13" t="s">
        <v>103</v>
      </c>
    </row>
    <row r="14" spans="1:3" x14ac:dyDescent="0.3">
      <c r="A14" t="s">
        <v>73</v>
      </c>
    </row>
    <row r="15" spans="1:3" x14ac:dyDescent="0.3">
      <c r="A15" t="s">
        <v>74</v>
      </c>
    </row>
    <row r="16" spans="1:3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</sheetData>
  <phoneticPr fontId="17" type="noConversion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Budget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Barner</dc:creator>
  <cp:lastModifiedBy>Ed DePersis</cp:lastModifiedBy>
  <cp:lastPrinted>2025-06-19T17:25:43Z</cp:lastPrinted>
  <dcterms:created xsi:type="dcterms:W3CDTF">2025-06-19T17:23:08Z</dcterms:created>
  <dcterms:modified xsi:type="dcterms:W3CDTF">2025-08-07T19:37:23Z</dcterms:modified>
</cp:coreProperties>
</file>